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6608" windowHeight="6528" firstSheet="5" activeTab="18"/>
  </bookViews>
  <sheets>
    <sheet name="приложен 1 (3)" sheetId="1" state="hidden" r:id="rId1"/>
    <sheet name="3" sheetId="2" state="hidden" r:id="rId2"/>
    <sheet name="приложен2" sheetId="3" state="hidden" r:id="rId3"/>
    <sheet name="прил 4" sheetId="4" state="hidden" r:id="rId4"/>
    <sheet name="прилож №5" sheetId="5" state="hidden" r:id="rId5"/>
    <sheet name="приложен 1 (4)" sheetId="6" r:id="rId6"/>
    <sheet name="2" sheetId="7" r:id="rId7"/>
    <sheet name="3-1" sheetId="8" state="hidden" r:id="rId8"/>
    <sheet name="-3" sheetId="9" r:id="rId9"/>
    <sheet name="5-1" sheetId="10" state="hidden" r:id="rId10"/>
    <sheet name="6-1" sheetId="11" r:id="rId11"/>
    <sheet name="7" sheetId="12" state="hidden" r:id="rId12"/>
    <sheet name="5" sheetId="13" state="hidden" r:id="rId13"/>
    <sheet name="прил прог № 13" sheetId="14" state="hidden" r:id="rId14"/>
    <sheet name="13-1" sheetId="15" state="hidden" r:id="rId15"/>
    <sheet name="14" sheetId="16" state="hidden" r:id="rId16"/>
    <sheet name="6-6" sheetId="17" state="hidden" r:id="rId17"/>
    <sheet name="16" sheetId="18" state="hidden" r:id="rId18"/>
    <sheet name="8" sheetId="19" r:id="rId19"/>
    <sheet name="18" sheetId="20" state="hidden" r:id="rId20"/>
    <sheet name="19" sheetId="21" state="hidden" r:id="rId21"/>
    <sheet name="20" sheetId="22" state="hidden" r:id="rId22"/>
    <sheet name="Лист1" sheetId="23" state="hidden" r:id="rId23"/>
    <sheet name="Лист2" sheetId="24" state="hidden" r:id="rId24"/>
    <sheet name="Лист5" sheetId="25" r:id="rId25"/>
  </sheets>
  <definedNames>
    <definedName name="_xlnm.Print_Titles" localSheetId="6">'2'!$28:$28</definedName>
    <definedName name="_xlnm.Print_Titles" localSheetId="8">'-3'!$24:$24</definedName>
    <definedName name="_xlnm.Print_Titles" localSheetId="7">'3-1'!$29:$29</definedName>
    <definedName name="_xlnm.Print_Titles" localSheetId="9">'5-1'!$22:$22</definedName>
    <definedName name="_xlnm.Print_Titles" localSheetId="10">'6-1'!$28:$28</definedName>
    <definedName name="_xlnm.Print_Titles" localSheetId="11">'7'!$28:$28</definedName>
    <definedName name="_xlnm.Print_Area" localSheetId="20">'19'!$A$2:$J$23</definedName>
    <definedName name="_xlnm.Print_Area" localSheetId="6">'2'!$A$2:$I$264</definedName>
    <definedName name="_xlnm.Print_Area" localSheetId="21">'20'!$A$2:$J$23</definedName>
    <definedName name="_xlnm.Print_Area" localSheetId="1">'3'!$A$1:$C$27</definedName>
    <definedName name="_xlnm.Print_Area" localSheetId="8">'-3'!$A$1:$I$522</definedName>
    <definedName name="_xlnm.Print_Area" localSheetId="7">'3-1'!$A$2:$I$269</definedName>
    <definedName name="_xlnm.Print_Area" localSheetId="9">'5-1'!$A$1:$I$520</definedName>
    <definedName name="_xlnm.Print_Area" localSheetId="10">'6-1'!$A$1:$H$522</definedName>
    <definedName name="_xlnm.Print_Area" localSheetId="11">'7'!$A$2:$I$534</definedName>
    <definedName name="_xlnm.Print_Area" localSheetId="3">'прил 4'!$A$1:$C$38</definedName>
    <definedName name="_xlnm.Print_Area" localSheetId="0">'приложен 1 (3)'!$A$1:$M$93</definedName>
    <definedName name="_xlnm.Print_Area" localSheetId="5">'приложен 1 (4)'!$A$1:$M$93</definedName>
    <definedName name="_xlnm.Print_Area" localSheetId="2">'приложен2'!$A$1:$V$83</definedName>
  </definedNames>
  <calcPr fullCalcOnLoad="1"/>
</workbook>
</file>

<file path=xl/sharedStrings.xml><?xml version="1.0" encoding="utf-8"?>
<sst xmlns="http://schemas.openxmlformats.org/spreadsheetml/2006/main" count="7791" uniqueCount="702">
  <si>
    <t>2.1.Кредитные договоры заключенные в 2014 году сроком до 3-х лет</t>
  </si>
  <si>
    <t>950 01 03 00 00 00 0000 000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</si>
  <si>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</si>
  <si>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остатков средств бюджетов</t>
  </si>
  <si>
    <t>950 01 05 00 00 00 0000 500</t>
  </si>
  <si>
    <t>Увеличение прочих остатков средств бюджетов</t>
  </si>
  <si>
    <t>3505000010</t>
  </si>
  <si>
    <t>3505000020</t>
  </si>
  <si>
    <t>3505000090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</si>
  <si>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</si>
  <si>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950 01 05 02 01 10 0000 510</t>
  </si>
  <si>
    <t>Уменьшение прочих остатков средств бюджетов</t>
  </si>
  <si>
    <t>Жилищно-коммунальное хозяйство</t>
  </si>
  <si>
    <t>Национальная экономика</t>
  </si>
  <si>
    <t>Национальная оборона</t>
  </si>
  <si>
    <t>Общегосударственные вопросы</t>
  </si>
  <si>
    <t>0500900000</t>
  </si>
  <si>
    <t>0500904300</t>
  </si>
  <si>
    <t>Безвозмездные перечисления бюджетам</t>
  </si>
  <si>
    <t>Налоги на товары (работы, услуги), реализуемые на территории Российской Федерации</t>
  </si>
  <si>
    <t>Перечисления другим бюджетам бюджетной системы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</si>
  <si>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</si>
  <si>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Приложение 1</t>
  </si>
  <si>
    <t>Приложение 2</t>
  </si>
  <si>
    <t>Администрация Зерновского сельского поселения (3820010347/385101001)</t>
  </si>
  <si>
    <t xml:space="preserve">Перечень главных администраторов  источников финансирования дефицита  бюджета Зерновского сельского поселения </t>
  </si>
  <si>
    <t>Администрация Зерновского сельского поселения</t>
  </si>
  <si>
    <t>*(2) Администрирование поступлений по всем подгруппам,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</t>
  </si>
  <si>
    <t>Зерновское сельское поселение</t>
  </si>
  <si>
    <t>000 2 02 10000 00 0000 150</t>
  </si>
  <si>
    <t>000 1 13 01995 10 0000 150</t>
  </si>
  <si>
    <t>000 2 02 35118 10 0000 150</t>
  </si>
  <si>
    <t>000 2 02 30000 00 0000 150</t>
  </si>
  <si>
    <t>000 2 02 49999 10 0000 150</t>
  </si>
  <si>
    <t xml:space="preserve"> 000 2 02 40000 00 0000 150</t>
  </si>
  <si>
    <t>Прочие доходы от компенсации затрат бюджетов сельских поселений</t>
  </si>
  <si>
    <t>000 1 13 02995 10 0000 130</t>
  </si>
  <si>
    <t>000 2 02 30024 10 0000 150</t>
  </si>
  <si>
    <t>Резервный фонд Зерновского муниципального образования</t>
  </si>
  <si>
    <t>Муниципальная программа "Комплексное развитие транспортной инфраструктуры Зерновского муниципального образования на 2017–2020 годы"</t>
  </si>
  <si>
    <t>Развитие транспортной инфраструктуры, сбалансированное развитие и скоординированное с иными сферами жизнедеятельности Зерновского муниципального образования</t>
  </si>
  <si>
    <t>89005Д5001</t>
  </si>
  <si>
    <t>Приложение 10</t>
  </si>
  <si>
    <t>Программа муниципальных внутренних заимствований Зерновского</t>
  </si>
  <si>
    <t>дефиц</t>
  </si>
  <si>
    <t>объем привлечения в 2021 году</t>
  </si>
  <si>
    <t>Верхний предел долга на 1.01.2022г</t>
  </si>
  <si>
    <t>Другие общегосударственные вопросы</t>
  </si>
  <si>
    <t>Дотации бюджетам поселений на выравнивание бюджетной обеспеченности</t>
  </si>
  <si>
    <t>Дотации бюджетам поселений на выравнивание уровня бюджетной обеспеченности за счет областного бюджета</t>
  </si>
  <si>
    <t>Функционирование высшего должностного лица субъекта Российской Федерации и муниципального образования</t>
  </si>
  <si>
    <t>87000S2480</t>
  </si>
  <si>
    <t>Руководство и управление в сфере установленных функций органов местного самоуправления</t>
  </si>
  <si>
    <t>0022000</t>
  </si>
  <si>
    <t>Расходы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</si>
  <si>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</si>
  <si>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Поступление нефинансовых активов</t>
  </si>
  <si>
    <t>Реализация государственной политики в области приватизации и управления муниципальной собственностью</t>
  </si>
  <si>
    <t>Прочие межбюджетные трансферты, передоваемые бюджетам сельских поселений</t>
  </si>
  <si>
    <t>Оценка недвижимости, признание прав и регулирование отношений по муниципальной собственности</t>
  </si>
  <si>
    <t>0904600</t>
  </si>
  <si>
    <t>Выполнение других обязательств муниципальных образований</t>
  </si>
  <si>
    <t>Дорожное хозяйство(дорожные фонды)</t>
  </si>
  <si>
    <t>Сбор и вывоз бытовых отходов и мусора на территории поселений</t>
  </si>
  <si>
    <t>Прочие мероприятия по благоустройству  поселений</t>
  </si>
  <si>
    <t>Социальная политика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</si>
  <si>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</si>
  <si>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на осуществление части полномочий поселения по формированию, утверждению, исполнению бюджета</t>
  </si>
  <si>
    <t>5212603</t>
  </si>
  <si>
    <t>Реализация государственных функций, связанных с общегосударственным управлением</t>
  </si>
  <si>
    <t>Другие вопросы в области национальной экономики</t>
  </si>
  <si>
    <t>2 02 01003 10 0000 151</t>
  </si>
  <si>
    <t>Дотации на поддержку мер по обеспечению сбалансированности бюджета</t>
  </si>
  <si>
    <t>2 02 02150 10 0000 151</t>
  </si>
  <si>
    <t>разница</t>
  </si>
  <si>
    <t>%</t>
  </si>
  <si>
    <t>Субсидия на долгосрочную целевую программу «Энергосбережение и повышение энергетической эффективности на территории Иркутской области на 2011-2015 годы и на период до 2020 года»</t>
  </si>
  <si>
    <t>Мобилизационная и вневойсковая подготовка</t>
  </si>
  <si>
    <t>Уменьшение прочих остатков денежных средств бюджетов</t>
  </si>
  <si>
    <t>1 11 05035 10 0000 120</t>
  </si>
  <si>
    <t>1 17 01050 10 0000 180</t>
  </si>
  <si>
    <t>Обеспечение сохранности автомобильных дорог местного значения путем выполнения эксплуатационных и ремонтных мероприятий</t>
  </si>
  <si>
    <t>Код бюджетной классификации РФ</t>
  </si>
  <si>
    <t>Прочие субсидии бюджетам поселений</t>
  </si>
  <si>
    <t>2 02 04999 10 0000 151</t>
  </si>
  <si>
    <t>Приложение 3</t>
  </si>
  <si>
    <t>доходов бюджета</t>
  </si>
  <si>
    <t>13</t>
  </si>
  <si>
    <t>Культура</t>
  </si>
  <si>
    <t>Кредиты кредитных организаций в валюте Российской Федерации</t>
  </si>
  <si>
    <t>950 01 02 00 00 00 0000 000</t>
  </si>
  <si>
    <t>Получение кредитов от кредитных организаций в валюте Российской Федерации</t>
  </si>
  <si>
    <t>01 05 02 00 10 0000 510</t>
  </si>
  <si>
    <t>2 02 03024 10 0000 151</t>
  </si>
  <si>
    <t>0804600000</t>
  </si>
  <si>
    <t>Осуществление отдельных областных государственных полномочий</t>
  </si>
  <si>
    <t>Капитальные вложения в объекты государственной (муниципальной) собственности</t>
  </si>
  <si>
    <t>Осуществление отдельных областных государственных полномочий в сфере водоснабжения и водоотведения</t>
  </si>
  <si>
    <t>Прочие межбюджетные трансферты, передаваемые бюджетам поселений</t>
  </si>
  <si>
    <t>Прочие безвозмездные поступления в бюджеты поселений</t>
  </si>
  <si>
    <t>2 08 05000 10 0000 180</t>
  </si>
  <si>
    <t>Межбюджетные трансферты</t>
  </si>
  <si>
    <t>0200272600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</si>
  <si>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</si>
  <si>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главного администратора источников</t>
  </si>
  <si>
    <t>Глава Новогромовского сельского поселения</t>
  </si>
  <si>
    <t>Общеэкономические вопросы</t>
  </si>
  <si>
    <t>950 01 03 01 00 10 0000 710</t>
  </si>
  <si>
    <t>Погашение бюджетами сельских поселений кредитов от кредитных организаций в валюте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</si>
  <si>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</si>
  <si>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</si>
  <si>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>000 1 11 05025 10 0000 120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</si>
  <si>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</si>
  <si>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000 1 14 00000 00 0000 000</t>
  </si>
  <si>
    <t>госполномочия</t>
  </si>
  <si>
    <t>1.Кредиты кредитных организаций в валюте Российской Федерации</t>
  </si>
  <si>
    <t>в том числе:</t>
  </si>
  <si>
    <t xml:space="preserve">Налог на доходы физических лиц </t>
  </si>
  <si>
    <t>Обеспечение проведения выборов и референдумов</t>
  </si>
  <si>
    <t>подраздел</t>
  </si>
  <si>
    <t>раздел</t>
  </si>
  <si>
    <t>000 2 02 01001 10 0000 151</t>
  </si>
  <si>
    <t>вид расхода</t>
  </si>
  <si>
    <t>К О Д Ы классификации расходов бюджетов</t>
  </si>
  <si>
    <t>главный распорядитель</t>
  </si>
  <si>
    <t xml:space="preserve">Код </t>
  </si>
  <si>
    <t xml:space="preserve">Наименование </t>
  </si>
  <si>
    <t>000 01 00 00 00 00 0000 000</t>
  </si>
  <si>
    <t>Изменение остатков средств на счетах по учету средств бюджетов</t>
  </si>
  <si>
    <t>000 01 05 00 00 00 0000 000</t>
  </si>
  <si>
    <t>000 01 05 02 00 00 0000 600</t>
  </si>
  <si>
    <t>000 01 05 02 01 00 0000 610</t>
  </si>
  <si>
    <t>950 01 03 00 00 00 0000 700</t>
  </si>
  <si>
    <t>950 01 02 00 00 00 0000 800</t>
  </si>
  <si>
    <t>Погашение кредитов, предоставленных кредитными организациями в валюте Российской Федерации</t>
  </si>
  <si>
    <t>950 01 02 00 00 10 0000 810</t>
  </si>
  <si>
    <t>2 07 05030 10 0000 180</t>
  </si>
  <si>
    <t>950 01 02 00 00 10 0000 710</t>
  </si>
  <si>
    <t>Реализация государственных функций в области национальной экономики</t>
  </si>
  <si>
    <t xml:space="preserve">к Решению Думы </t>
  </si>
  <si>
    <t>0200173110</t>
  </si>
  <si>
    <t>Объем заимствований, всего</t>
  </si>
  <si>
    <t>3.Бюджетные кредиты от других бюджетов бюджетной системы Российской федерации</t>
  </si>
  <si>
    <t>Мероприятия по землеустройству и землепользованию</t>
  </si>
  <si>
    <t>1 11 05013 10 0000 120</t>
  </si>
  <si>
    <t>1 13 01995 10 0000 130</t>
  </si>
  <si>
    <t>администратора доходов</t>
  </si>
  <si>
    <t>Наименование администратора доходов бюджета (ИНН/КПП)</t>
  </si>
  <si>
    <t>2 19 05000 10 0000 151</t>
  </si>
  <si>
    <t>1 14 06013 10 0000 430</t>
  </si>
  <si>
    <t>Наименование программы</t>
  </si>
  <si>
    <t>Бюджетная классификация</t>
  </si>
  <si>
    <t>Всего:</t>
  </si>
  <si>
    <t>КВСР</t>
  </si>
  <si>
    <t>КЦСР</t>
  </si>
  <si>
    <t>КВР</t>
  </si>
  <si>
    <t>ЭКР</t>
  </si>
  <si>
    <t>сумма</t>
  </si>
  <si>
    <t>№ п/п</t>
  </si>
  <si>
    <t>Приложение № 12</t>
  </si>
  <si>
    <t>Приложение № 13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</si>
  <si>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</si>
  <si>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</si>
  <si>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</si>
  <si>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</si>
  <si>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Невыясненные поступления, зачисляемые в бюджеты сельских поселений</t>
  </si>
  <si>
    <t>Земельный налог (по обязательствам, возникшим до 1 января 2006 года), мобилизуемый на территориях поселений</t>
  </si>
  <si>
    <t>тыс.руб.</t>
  </si>
  <si>
    <t>Источники внутреннего финансирования дефицита бюджета-всего</t>
  </si>
  <si>
    <t>Источники внутреннего финансирования дефицита бюджета</t>
  </si>
  <si>
    <t>950 01 02 00 00 10 0000 000</t>
  </si>
  <si>
    <t xml:space="preserve">Бюджетные кредиты от других бюджетов бюджетной системы Российской Федерации </t>
  </si>
  <si>
    <t>01 03 01 00 10 0000 810</t>
  </si>
  <si>
    <t>Муниципальная программа "Энергосбережение и повышение энергетической эффективности на территории Новогромовского  муниципального образования на 2017-2019 годы"</t>
  </si>
  <si>
    <t>Повышение эффективности использования энергетических ресурсов на территории Новогромовского муниципального образования</t>
  </si>
  <si>
    <t>Проведение энергетических обследований объектов муниципальной собственности Новогромовского муниципального образования находящихся в аренде и в пользовании</t>
  </si>
  <si>
    <t>Содействие в реализации мероприятий в области энергосбереженияи повышения энергетической эффективности в бюджетной сфере</t>
  </si>
  <si>
    <t>64010Э0002</t>
  </si>
  <si>
    <t>64010Э0003</t>
  </si>
  <si>
    <t>надо</t>
  </si>
  <si>
    <t>Получение бюджетных кредитов от других бюджетов бюджетной системы Российской Федерации в валюте Российской Федерации</t>
  </si>
  <si>
    <t>Дотации бюджетам поселений на выравнивание уровня бюджетной обеспеченности (областной бюджет)</t>
  </si>
  <si>
    <t>Получение кредитов от других бюджетов бюджетной системы Российской Федерации бюджетами городских и сельских поселений в валюте Российской Федерации</t>
  </si>
  <si>
    <t>950 01 03 00 01 00 0000 800</t>
  </si>
  <si>
    <t>950 01 03 01 00 10 0000 810</t>
  </si>
  <si>
    <t>Субсидия на выплату денежного содержания с начислениями на него главам, муниципальным служащим поселений Иркутской области, а также заработную плату с начислениями на нее техническому и вспомогательному персоналу органов местного самоуправления поселений Иркутской области</t>
  </si>
  <si>
    <t>доходов бюджета поселения</t>
  </si>
  <si>
    <t>А.К.Инцкирвили</t>
  </si>
  <si>
    <t>Налог на имущество физических лиц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</si>
  <si>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</si>
  <si>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1 06 06010 10 0000 110</t>
  </si>
  <si>
    <t>1 06 06020 10 0000 110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</si>
  <si>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</si>
  <si>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от продажи земельных участков, государственная собственность на которые не разграничена </t>
  </si>
  <si>
    <t>1 14 06010 00 0000 430</t>
  </si>
  <si>
    <t>Мероприятия по переподготовке и повышению квалификации</t>
  </si>
  <si>
    <t>Жилищно - коммунальное хозяйство</t>
  </si>
  <si>
    <t>Мероприятия в области коммунального хозяйства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</si>
  <si>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</si>
  <si>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</si>
  <si>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</si>
  <si>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</si>
  <si>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</si>
  <si>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700</t>
  </si>
  <si>
    <t>1 05 03010 01 0000 110</t>
  </si>
  <si>
    <t>1 09 04053 10 0000 110</t>
  </si>
  <si>
    <t>Наименование показателя</t>
  </si>
  <si>
    <t>целевая статья</t>
  </si>
  <si>
    <t>Субвенция бюджетам сельских поселений на выполнение передаваемых полномочий субъектов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</si>
  <si>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</si>
  <si>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1 06 01000 00 0000 110</t>
  </si>
  <si>
    <t>01</t>
  </si>
  <si>
    <t>02</t>
  </si>
  <si>
    <t>Глава муниципального образования</t>
  </si>
  <si>
    <t>500</t>
  </si>
  <si>
    <t>200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</si>
  <si>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</si>
  <si>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</si>
  <si>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</si>
  <si>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Профессиональная подготовка, переподготовка и повышение квалификации</t>
  </si>
  <si>
    <t>4340000</t>
  </si>
  <si>
    <t>2.Бюджетные кредиты от других бюджетов бюджетной системы Российской федерации</t>
  </si>
  <si>
    <t>03</t>
  </si>
  <si>
    <t>04</t>
  </si>
  <si>
    <t>Центральный аппарат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</si>
  <si>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</si>
  <si>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</si>
  <si>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</si>
  <si>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</si>
  <si>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225</t>
  </si>
  <si>
    <t>Прочие работы, услуги</t>
  </si>
  <si>
    <t>Прочие расходы</t>
  </si>
  <si>
    <t>300</t>
  </si>
  <si>
    <t>Увеличение стоимости основных средств</t>
  </si>
  <si>
    <t>Увеличение стоимости материальных запасов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</si>
  <si>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</si>
  <si>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</si>
  <si>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</si>
  <si>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</si>
  <si>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</si>
  <si>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Резервные фонды</t>
  </si>
  <si>
    <t>12</t>
  </si>
  <si>
    <t>доходы</t>
  </si>
  <si>
    <t>расходы</t>
  </si>
  <si>
    <t>Резервные фонды местных администраций</t>
  </si>
  <si>
    <t>950</t>
  </si>
  <si>
    <t>14</t>
  </si>
  <si>
    <t>Другие вопросы в области национальной безопасности и правоохранительной деятельности</t>
  </si>
  <si>
    <t>05</t>
  </si>
  <si>
    <t>Жилищное хозяйство</t>
  </si>
  <si>
    <t>Коммунальное хозяйство</t>
  </si>
  <si>
    <t>Благоустройство</t>
  </si>
  <si>
    <t>Уличное освещение</t>
  </si>
  <si>
    <t>ОБРАЗОВАНИЕ</t>
  </si>
  <si>
    <t>07</t>
  </si>
  <si>
    <t>08</t>
  </si>
  <si>
    <t>Реализация мероприятий, осуществляемых органами местного самоуправления</t>
  </si>
  <si>
    <t>0904709999</t>
  </si>
  <si>
    <t>09</t>
  </si>
  <si>
    <t>10</t>
  </si>
  <si>
    <t>Пенсионное обеспечение</t>
  </si>
  <si>
    <t>Доплаты к пенсиям, дополнительное пенсионное обеспечение</t>
  </si>
  <si>
    <t>НАЛОГОВЫЕ И НЕНАЛОГОВЫЕ ДОХОДЫ</t>
  </si>
  <si>
    <t xml:space="preserve">Единый сельскохозяйственный налог </t>
  </si>
  <si>
    <t>к решению Думы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</si>
  <si>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</si>
  <si>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1 17 05050 10 0000 180</t>
  </si>
  <si>
    <t>2 02 01001 10 0000 151</t>
  </si>
  <si>
    <t>2 02 02999 10 0000 151</t>
  </si>
  <si>
    <t xml:space="preserve">1 736,40 </t>
  </si>
  <si>
    <t xml:space="preserve">1 354,40 </t>
  </si>
  <si>
    <t xml:space="preserve">382,00 </t>
  </si>
  <si>
    <t xml:space="preserve">228,70 </t>
  </si>
  <si>
    <t xml:space="preserve">45,00 </t>
  </si>
  <si>
    <t xml:space="preserve">10,10 </t>
  </si>
  <si>
    <t xml:space="preserve">50,30 </t>
  </si>
  <si>
    <t>Проведение выборов и референдумов</t>
  </si>
  <si>
    <t xml:space="preserve">1 289,20 </t>
  </si>
  <si>
    <t xml:space="preserve">990,20 </t>
  </si>
  <si>
    <t xml:space="preserve">299,00 </t>
  </si>
  <si>
    <t>Национальная безопасность и правоохранительная деятельность</t>
  </si>
  <si>
    <t>Развитие домов культуры</t>
  </si>
  <si>
    <t>Прочие поступления от денежных взысканий (штрафов) и иных сумм в возмещение ущерба</t>
  </si>
  <si>
    <t>1 16 90000 00 0000 140</t>
  </si>
  <si>
    <t>1 16 90050 10 0000 140</t>
  </si>
  <si>
    <t>Культура, кинематография</t>
  </si>
  <si>
    <t>Земельный налог с организаций, обладающих земельным участком, расположенным в границах сельских поселений</t>
  </si>
  <si>
    <t xml:space="preserve">Межбюджетные трансферты общего характера бюджетам бюджетной системы Российской Федерации </t>
  </si>
  <si>
    <t>400</t>
  </si>
  <si>
    <t>Капитальные вложения в объекты нежвижимого имущества государственной (муниципальной) собственности</t>
  </si>
  <si>
    <t>Субвенции на осуществление первичного воинского учета на территориях, где отсутствуют военные комиссариаты</t>
  </si>
  <si>
    <t>Переподготовка и повышение квалификации кадров</t>
  </si>
  <si>
    <t>Обслуживание государственного внутреннего и муниципального долга</t>
  </si>
  <si>
    <t>Повышение эффективности бюджетных расходов</t>
  </si>
  <si>
    <t>100 модельных домов культуры</t>
  </si>
  <si>
    <t>Народные инициативы</t>
  </si>
  <si>
    <t>Выравнивание уровня бюджетной обеспеченности</t>
  </si>
  <si>
    <t>Мероприятия в области градостроительной деятельности</t>
  </si>
  <si>
    <t>итого</t>
  </si>
  <si>
    <t>Дотации бюджетам поселений на выравнивание уровня бюджетной обеспеченности (районный бюджет)</t>
  </si>
  <si>
    <t>Земельный налог с физических лиц, обладающих земельным участком, расположенным в границах сельских поселений</t>
  </si>
  <si>
    <t>Субсидии бюджетам на переселение граждан из жилищного фонда, признанного не пригодным для проживания, и (или) жилищного фонда с высоким уровнем износа</t>
  </si>
  <si>
    <t>2 02 02079 10 0000 151</t>
  </si>
  <si>
    <t>расх+ погашение</t>
  </si>
  <si>
    <t>дох+ получ(бюдж, коммерческие)</t>
  </si>
  <si>
    <t>Налоги на прибыль, доходы</t>
  </si>
  <si>
    <t xml:space="preserve">Налоги на совокупный доход </t>
  </si>
  <si>
    <t xml:space="preserve">Налоги на имущество 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</si>
  <si>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</si>
  <si>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</si>
  <si>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безвозмездные поступления</t>
  </si>
  <si>
    <t>Выплата пенсии за выслугу лет гражданам, замещающим должности муниципальной службы в органах местного самоуправления, ежемесячной доплаты к трудовой пенсии выборным лицам администрации</t>
  </si>
  <si>
    <t>Субвенции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</si>
  <si>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2 02 04052 10 0000 151</t>
  </si>
  <si>
    <t>2 02 29999 10 0000 151</t>
  </si>
  <si>
    <t>Иные межбюджетные трансферты на выплату денежного поощрения лучщим муниципальным учреждениям культуры, находящихся на территориях сельских поселений Иркутской области</t>
  </si>
  <si>
    <t xml:space="preserve">Иные межбюджетные трансферты 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</si>
  <si>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</si>
  <si>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Субсидия на выплату денежного содеожания с начислениями на него главам, муниципальным служащим органов местного самоуправления поселений Иркутской области, а также заработной платы с начислениями на нее работникам учреждений культуры (за исключением технического и вспомогательного персонала), находящихся в ведении органов местного самоуправления поселений Иркутской области</t>
  </si>
  <si>
    <t>Закупка товаров, работ и услуг для обеспечения государственных (муниципальных) нужд</t>
  </si>
  <si>
    <t xml:space="preserve">Прочие межбюджетные трансферты общего характера </t>
  </si>
  <si>
    <t>Приложение 5</t>
  </si>
  <si>
    <t>Приложение 6</t>
  </si>
  <si>
    <t>Постановка на государственный кадастровый учет и оформление прав собственности на автомобильные дороги общего пользования местного значения в границах населенных пунктов муниципального образования и земельные участки под ними, сооружений на них</t>
  </si>
  <si>
    <t>89010Д1003</t>
  </si>
  <si>
    <t>Субсидия на реализацию подпрограммы "Модернизация объектов коммунальной инфраструктуры иркутской области на 2014-2018годы" государственной программы Иркутской области "Развитие жилищно-коммунального хозяйства Иркутской области на 2014-2018 годы"  по оказанию содействия м.о. Ирк.обл. в реализации первоочередных мероприятий по подготовке объектов коммунальной инфраструктуры, находящихся в муниципальной собственности, к отопительному сезону в 2016 году</t>
  </si>
  <si>
    <t>Мероприятия в области жилищного хозяйства</t>
  </si>
  <si>
    <t>3504800000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</si>
  <si>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</si>
  <si>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 от оказания платных услуг (работ) и компенсации затрат государства </t>
  </si>
  <si>
    <t>Прочие доходы от оказания платных услуг (работ) получателями средств бюджетов сельских поселений</t>
  </si>
  <si>
    <t>Доходы от оказания платных услуг (работ) получателями средств бюджетов сельских поселений (учреждений культуры)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</si>
  <si>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</si>
  <si>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</si>
  <si>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Безвозмездные поступления от других бюджетов бюджетной системы Российской Федерации</t>
  </si>
  <si>
    <t xml:space="preserve">Дотации  бюджетам бюджетной системы Российской Федерации </t>
  </si>
  <si>
    <t>Обеспечение развития коммунальных систем и объектов в соответствии с потребностями жилищного строительства, повышение качества производимых для потребителей коммунальных услуг, улучшение экологической ситуации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</si>
  <si>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</si>
  <si>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</si>
  <si>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Субвенция бюджетам сельских поселений на выполнение передаваемых полномочий субъектов Российской Федерации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</si>
  <si>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</si>
  <si>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3504972370</t>
  </si>
  <si>
    <t>35049S2370</t>
  </si>
  <si>
    <t>5201026050</t>
  </si>
  <si>
    <t xml:space="preserve">Реализация мероприятий перечня проектов народных инициатив </t>
  </si>
  <si>
    <t>Муниципальная программа "Переселение граждан из аварийного жилищного фонда в Новогромовском муниципальном образовании на  2014-2016 годы"</t>
  </si>
  <si>
    <t>Софинансирование расходов на реализацию мероприятий перечня проектов народных инициатив</t>
  </si>
  <si>
    <t>Межбюджетные трансферты на осуществление в части полномочий по Жилищно-коммунальному хозяйству</t>
  </si>
  <si>
    <t>Выравнивание обеспеченности муниципальных образований Иркутской области по реализации ими их отдельных расходных обязательств</t>
  </si>
  <si>
    <t>0200372600</t>
  </si>
  <si>
    <t>Проведение выборов главы муниципального образования</t>
  </si>
  <si>
    <t>Приложение 4</t>
  </si>
  <si>
    <t>Управление Федеральной налоговой службы по Иркутской области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</si>
  <si>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</si>
  <si>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</si>
  <si>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</si>
  <si>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</si>
  <si>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1 05 01000 00 0000 110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</si>
  <si>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</si>
  <si>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</si>
  <si>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</si>
  <si>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Федеральное казначейство</t>
  </si>
  <si>
    <t>Наименование главного администратора доходов бюджета поселения</t>
  </si>
  <si>
    <t>Администратора доходов</t>
  </si>
  <si>
    <t>Доходов бюджета</t>
  </si>
  <si>
    <t>35050S2370</t>
  </si>
  <si>
    <t>Муниципальная программа «Развитие культуры Муниципального казенного учреждения культуры «Культурно – досуговый центр Новогромовского сельского поселения» на 2018 – 2020 годы»</t>
  </si>
  <si>
    <t>Сохранение и развитие накопленного культурного и духовного потенциала Новогромовского  сельского поселения, динамичное развитие, гармонизация культурной жизни Новогромовского сельского поселения</t>
  </si>
  <si>
    <t>Осуществление мероприятий по укреплению материально-технической базы учреждений культуры</t>
  </si>
  <si>
    <t>0300000000</t>
  </si>
  <si>
    <t>000 1 00 00000 00 0000 000</t>
  </si>
  <si>
    <t>000 1 01 00000 00 0000 000</t>
  </si>
  <si>
    <t>000 1 01 02000 00 0000 110</t>
  </si>
  <si>
    <t>000 1 01 02010 01 0000 110</t>
  </si>
  <si>
    <t>000 1 05 03010 01 0000 110</t>
  </si>
  <si>
    <t>000 1 06 01030 00 0000 000</t>
  </si>
  <si>
    <t>000 1 06 01030 10 0000 110</t>
  </si>
  <si>
    <t>000 1 06 06000 00 0000 110</t>
  </si>
  <si>
    <t>000 1 06 06033 10 0000 110</t>
  </si>
  <si>
    <t>000 1 06 06043 10 0000 110</t>
  </si>
  <si>
    <t>000 1 11 05035 10 0000 120</t>
  </si>
  <si>
    <t>000 1 13 01995 10 0000 130</t>
  </si>
  <si>
    <t>000 1 13 01995 10 0001 130</t>
  </si>
  <si>
    <t>000 1 16 90050 10 0000 140</t>
  </si>
  <si>
    <t>000 2 02 35118 10 0000 151</t>
  </si>
  <si>
    <t>000 2 02 30024 10 0000 151</t>
  </si>
  <si>
    <t>000 2 07 05030 10 0000 180</t>
  </si>
  <si>
    <t>000 1 03 00000 00 0000 000</t>
  </si>
  <si>
    <t>000 1 05 00000 00 0000 000</t>
  </si>
  <si>
    <t>000 1 06 00000 00 0000 000</t>
  </si>
  <si>
    <t>000 1 11 00000 00 0000 000</t>
  </si>
  <si>
    <t>000 1 13 00000 00 0000 000</t>
  </si>
  <si>
    <t>000 1 16 00000 00 0000 000</t>
  </si>
  <si>
    <t>000 2 00 00000 00 0000 000</t>
  </si>
  <si>
    <t>000 2 02 00000 00 0000 000</t>
  </si>
  <si>
    <t>000 2 07 00000 00 0000 180</t>
  </si>
  <si>
    <t>Безвозмездные поступления*(1)*(2)</t>
  </si>
  <si>
    <t>Проведение выборов в представительный орган муниципального образования</t>
  </si>
  <si>
    <t>0300700000</t>
  </si>
  <si>
    <t>0800000000</t>
  </si>
  <si>
    <t>0900000000</t>
  </si>
  <si>
    <t>0904700000</t>
  </si>
  <si>
    <t>3400000000</t>
  </si>
  <si>
    <t>3404800000</t>
  </si>
  <si>
    <t>3404900000</t>
  </si>
  <si>
    <t>3500000000</t>
  </si>
  <si>
    <t xml:space="preserve">Обеспечение жильем граждан, проживающих в домах, признанных непригодными для постоянного проживания </t>
  </si>
  <si>
    <t>3500072480</t>
  </si>
  <si>
    <t>3505000000</t>
  </si>
  <si>
    <t>4900000000</t>
  </si>
  <si>
    <t>4901000000</t>
  </si>
  <si>
    <t>Предоставление мер социальной поддержки</t>
  </si>
  <si>
    <t>4901023490</t>
  </si>
  <si>
    <t>4304000000</t>
  </si>
  <si>
    <t>4300000000</t>
  </si>
  <si>
    <t>Дворцы и дома культуры</t>
  </si>
  <si>
    <t>4000000000</t>
  </si>
  <si>
    <t>4000072100</t>
  </si>
  <si>
    <t>Расходы на обеспечение деятельности (оказание услуг) муниципальных учреждений</t>
  </si>
  <si>
    <t>4000020290</t>
  </si>
  <si>
    <t>0400000000</t>
  </si>
  <si>
    <t>0400800000</t>
  </si>
  <si>
    <t>5200000000</t>
  </si>
  <si>
    <t>5201000000</t>
  </si>
  <si>
    <t>5201026010</t>
  </si>
  <si>
    <t>5201026020</t>
  </si>
  <si>
    <t>8800000000</t>
  </si>
  <si>
    <t>8900000000</t>
  </si>
  <si>
    <t>НАЦИОНАЛЬНАЯ БЕЗОПАСНОСТЬ И ПРАВООХРАНИТЕЛЬНАЯ ДЕЯТЕЛЬНОСТЬ</t>
  </si>
  <si>
    <t/>
  </si>
  <si>
    <t>Муниципальная программа «Обеспечение пожарной безопасности в Новогромовском муниципальном образовании на 2017 - 2019 годы».</t>
  </si>
  <si>
    <t>Обеспечение первичных мер пожарной безопасности, усиление противопожарной защиты населенных пунктов на территории Новогромовского муниципального образования, уменьшение количества пожаров, гибели людей, травматизма и размера материальных потерь от огня</t>
  </si>
  <si>
    <t xml:space="preserve">Установка емкости на водонапорной башне в д. Шаманаева  </t>
  </si>
  <si>
    <t>Регулярное проведение опахивания населенных пунктов</t>
  </si>
  <si>
    <t>Установка указателей водоснабжения пожарной техники</t>
  </si>
  <si>
    <t>Приобретение пожарного инвентаря и спецодежды</t>
  </si>
  <si>
    <t>89010Д1002</t>
  </si>
  <si>
    <t xml:space="preserve">Уличное освещение </t>
  </si>
  <si>
    <t>Муниципальная программа "Комплексное развитие систем коммунальной инфраструктуры Новогромовского муниципального образования на 2013-2022 годы"</t>
  </si>
  <si>
    <t>Реконструкция тепловых сетей</t>
  </si>
  <si>
    <t>0200200000</t>
  </si>
  <si>
    <t>0200220110</t>
  </si>
  <si>
    <t>Расходы на выплаты по оплате труда работников муниципальных органов</t>
  </si>
  <si>
    <t>0200220190</t>
  </si>
  <si>
    <t>Расходы на обеспечение функций муниципальных органов</t>
  </si>
  <si>
    <t>0200300000</t>
  </si>
  <si>
    <t>0200320110</t>
  </si>
  <si>
    <t>0200320112</t>
  </si>
  <si>
    <t>0200320113</t>
  </si>
  <si>
    <t>0200320114</t>
  </si>
  <si>
    <t>0200320190</t>
  </si>
  <si>
    <t>0500000000</t>
  </si>
  <si>
    <t>Осущетвление отдельных областных государственных полномочий</t>
  </si>
  <si>
    <t>0200000000</t>
  </si>
  <si>
    <t>0200100000</t>
  </si>
  <si>
    <t>0200173150</t>
  </si>
  <si>
    <t>8700000000</t>
  </si>
  <si>
    <t>0200151180</t>
  </si>
  <si>
    <t>2 02 03015 10 0000 151</t>
  </si>
  <si>
    <t>(тыс. руб.)</t>
  </si>
  <si>
    <t xml:space="preserve">Наименование главного администратора источников финансирования дефицита бюджета </t>
  </si>
  <si>
    <t>Наименование</t>
  </si>
  <si>
    <t>Код бюджетной классификации</t>
  </si>
  <si>
    <t>Утверждено, бюджет Бельского поселения</t>
  </si>
  <si>
    <t>Утверждено, бюджет Булайского поселения</t>
  </si>
  <si>
    <t>Утверждено, бюджет Голуметского поселения</t>
  </si>
  <si>
    <t>Утверждено, бюджет Зерновского поселения</t>
  </si>
  <si>
    <t>Утверждено, бюджет Каменно-Ангарского поселения</t>
  </si>
  <si>
    <t>Утверждено, бюджет Лоховского поселения</t>
  </si>
  <si>
    <t>Утверждено, бюджет Михайловского поселения</t>
  </si>
  <si>
    <t>Утверждено, бюджет Нижнеиретского поселения</t>
  </si>
  <si>
    <t>Утверждено, бюджет Новогромовского поселения</t>
  </si>
  <si>
    <t>Утверждено, бюджет Новостроевского поселения</t>
  </si>
  <si>
    <t>Утверждено, бюджет Онотского поселения</t>
  </si>
  <si>
    <t>Утверждено, бюджет Парфеновского поселения</t>
  </si>
  <si>
    <t>Утверждено, бюджет Саянского поселения</t>
  </si>
  <si>
    <t>Утверждено, бюджет Тальниковского поселения</t>
  </si>
  <si>
    <t>Утверждено, бюджет Тунгусского поселения</t>
  </si>
  <si>
    <t>Утверждено, бюджет Узколугского поселения</t>
  </si>
  <si>
    <t>Утверждено, бюджет Черемховского поселения</t>
  </si>
  <si>
    <t>Утверждено, бюджеты поселений</t>
  </si>
  <si>
    <t>Земельный налог</t>
  </si>
  <si>
    <t>1 06 06000 00 0000 110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</si>
  <si>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и бюджетных автономных учреждений)</t>
  </si>
  <si>
    <t>Прочие безвозмездные поступления в бюджеты сельских поселений</t>
  </si>
  <si>
    <t>1 09 00000 00 0000 000</t>
  </si>
  <si>
    <t>Прочие неналоговые доходы бюджетов поселений</t>
  </si>
  <si>
    <t>БЕЗВОЗМЕЗДНЫЕ ПОСТУПЛЕНИЯ</t>
  </si>
  <si>
    <t>2 00 00000 00 0000 000</t>
  </si>
  <si>
    <t>ИНЫЕ МЕЖБЮДЖЕТНЫЕ ТРАНСФЕРТЫ</t>
  </si>
  <si>
    <t>2 02 04000 00 0000 151</t>
  </si>
  <si>
    <t>ИТОГО ДОХОДОВ</t>
  </si>
  <si>
    <t xml:space="preserve"> </t>
  </si>
  <si>
    <t>Перечень главных администраторов доходов бюджета Зерновского сельского поселения- территориальных органов (подразделений) федеральных органов государственной власти и органов государственной власти Иркутской области</t>
  </si>
  <si>
    <t>Перечень главных администраторов доходов бюджета Зерновского сельского поселения-органов местного самоуправления Зерновского сельского поселения</t>
  </si>
  <si>
    <t>1 13 02995 10 0001 130</t>
  </si>
  <si>
    <t>000 1 03 02231 01 0000 110</t>
  </si>
  <si>
    <t>000 1 03 02241 01 0000 110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</si>
  <si>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фонодов субъектов Российской Федерации)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</si>
  <si>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</si>
  <si>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</si>
  <si>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</si>
  <si>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</si>
  <si>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Российйской Федерации)</t>
  </si>
  <si>
    <t>Зерновского сельского поселения</t>
  </si>
  <si>
    <t>от 31.01.2018 № 77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</si>
  <si>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фонодов субъектов Российской Федерации) </t>
  </si>
  <si>
    <t>000 2 19 00000 00 0000 000</t>
  </si>
  <si>
    <t>000 2 19 600101 10 0000 151</t>
  </si>
  <si>
    <t>Прочие субсидии бюджетам сельских поселений(народные инициативы)</t>
  </si>
  <si>
    <t>000 2 02 02999 10 0000 150</t>
  </si>
  <si>
    <t>000 2 02 29999 10 0000 150</t>
  </si>
  <si>
    <t>000 2 02 20000 00 0000 150</t>
  </si>
  <si>
    <t>Прочие субсидии бюджетам сельских поселений(повышение эффективности бюджетных расходов)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</si>
  <si>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</si>
  <si>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Межбюджетные трансферты на осуществление части полномочий по осуществлению внешнего муниципального финансового контроля</t>
  </si>
  <si>
    <t>5201026030</t>
  </si>
  <si>
    <t>Оценка технического состояния автомобильных дорог  общего пользования местного значения</t>
  </si>
  <si>
    <t>Приложение 7</t>
  </si>
  <si>
    <t>Приложение 9</t>
  </si>
  <si>
    <t xml:space="preserve"> от 25.05.2019  № 86</t>
  </si>
  <si>
    <t xml:space="preserve"> Зерновского сельского поселения</t>
  </si>
  <si>
    <t xml:space="preserve"> от  25.05.2019  № 86</t>
  </si>
  <si>
    <t>Социальное обеспечение и иные выплаты населению</t>
  </si>
  <si>
    <t>Устройство контейнерных площадок</t>
  </si>
  <si>
    <t>Приобретение контейнеров</t>
  </si>
  <si>
    <t>Муниципальная программа «Организация деятельности по накоплению и транспортированию твердых коммунальных отходов на территории Зерновского муниципального образования на 2019-2021 годы»</t>
  </si>
  <si>
    <t>Снижение вредного воздействия отходов на здоровье человека и окружающую среду на территории Зерновского  муниципального образования</t>
  </si>
  <si>
    <t>8300000000</t>
  </si>
  <si>
    <t>Ликвидация несанкционнированной свалки</t>
  </si>
  <si>
    <t>8300500000</t>
  </si>
  <si>
    <t>8300500001</t>
  </si>
  <si>
    <t>8300500002</t>
  </si>
  <si>
    <t xml:space="preserve"> от 05.08.2019  № 92</t>
  </si>
  <si>
    <t>000 2 02 02999 10 0000 151</t>
  </si>
  <si>
    <t>от 31.10.2019 № 98</t>
  </si>
  <si>
    <t xml:space="preserve">от  " 14"ноября  2019  №  </t>
  </si>
  <si>
    <t xml:space="preserve">от 14.11.2019 № </t>
  </si>
  <si>
    <t>2 02 02079 10 0000 150</t>
  </si>
  <si>
    <t>000 2 02 01001 10 0000 150</t>
  </si>
  <si>
    <t xml:space="preserve"> Зерновского сельского поселения </t>
  </si>
  <si>
    <t xml:space="preserve">Зерновского сельского поселения </t>
  </si>
  <si>
    <t xml:space="preserve">Зерновског сельского поселения </t>
  </si>
  <si>
    <t>Приложение 8</t>
  </si>
  <si>
    <t>К О Д</t>
  </si>
  <si>
    <t xml:space="preserve">К О Д </t>
  </si>
  <si>
    <t>Доплата к пенсиям, дополнительное пенсионное обеспечение</t>
  </si>
  <si>
    <t>Тыс. руб.</t>
  </si>
  <si>
    <t>сельского поселения</t>
  </si>
  <si>
    <t xml:space="preserve">к решению Думы      Зерновского </t>
  </si>
  <si>
    <t>объем муниципального долга на 1.01.2021г</t>
  </si>
  <si>
    <t>объем привлечения в 2022 году</t>
  </si>
  <si>
    <t>Верхний предел долга на 1.01.2023г</t>
  </si>
  <si>
    <t>Приложение № 20</t>
  </si>
  <si>
    <t>Прогнозируемые доходы бюджета Зерновского сельского поселения на 2021 год  по кодам классификации доходов бюджетов  Российской Федерации</t>
  </si>
  <si>
    <t xml:space="preserve">Субсидия на обеспечение развития и укрепления материально-технической базы домов культуры </t>
  </si>
  <si>
    <t xml:space="preserve">Прогнозируемые доходы бюджетаЗерновского  сельского поселения на плановый период 2022 -2023 годов по кодам классификации доходов бюджетов Российскй Федерации </t>
  </si>
  <si>
    <t xml:space="preserve"> 1 11 05025 10 0000 120</t>
  </si>
  <si>
    <t>источников финансирования дефицита бюджета Зерновского сельского поселения</t>
  </si>
  <si>
    <t>01 02 00 00 10 0000 810</t>
  </si>
  <si>
    <t>Погашение бюджетами сельских поселений кредитов  от кредитных организаций в валюте Российской Федерации</t>
  </si>
  <si>
    <t>Погашение бюджетами сельских поселений кредитов полученные от других бюджетов бюджетной системы Российской Федерации в валюте Российской Федерации</t>
  </si>
  <si>
    <t>Уменьшение прочих остатков средств бюджетов сельских поселений</t>
  </si>
  <si>
    <t>01 05 02 01 10 0000 610</t>
  </si>
  <si>
    <t>Увеличение прочих остатков средств бюджетов сельских  поселений</t>
  </si>
  <si>
    <t>Обеспечение первичных мер пожарной безопасности в границах населенных пунктов поселений</t>
  </si>
  <si>
    <t>Поддержка дорожного хозяйства</t>
  </si>
  <si>
    <t>Строительство и содержание автомобильных дорог и инженерных сооружений на них в границах поселений</t>
  </si>
  <si>
    <t>Муниципальная программа "Развитие автомобильных дорог общего пользования местного значения  Зерновского муниципального образования на 2019–2021 годы"</t>
  </si>
  <si>
    <t>Восстановление мемориальных сооружений и объектов, увековечивающих пасмять погибших при зашите Отечества</t>
  </si>
  <si>
    <t>Снижение вредного воздействия отходов на здоровье человека и окружающую среду на территории Зерновского муниципального образования</t>
  </si>
  <si>
    <t>Снижение негативного влияния отходов на состояние окружающей среды (ликвидация несанкционированной свалки)</t>
  </si>
  <si>
    <t>Создание мест (площадок ) накопления твердых коммуналных отходов</t>
  </si>
  <si>
    <t>83005S2971</t>
  </si>
  <si>
    <t>Муниципальная программа «Развитие культуры в Зерновском муниципальном образовании на период 2021– 2023 гг.»</t>
  </si>
  <si>
    <t>Обеспечение функционирования учреждений культуры</t>
  </si>
  <si>
    <t>Текущий ремонт сельского клуба д.Петровка</t>
  </si>
  <si>
    <t>000 2 02 16001 10 0000 150</t>
  </si>
  <si>
    <t xml:space="preserve">Субсидии бюджетам бюджетной системы Российской Федерации </t>
  </si>
  <si>
    <t>000 2 02202000 00 0000 150</t>
  </si>
  <si>
    <t>*(1) В части доходов, зачисляемых в бюджеты Зерновского сельского поселения.</t>
  </si>
  <si>
    <t xml:space="preserve">   000 1 11 05025 10 0000 120</t>
  </si>
  <si>
    <t>Дотации бюджетам поселений на выравнивание бюджетной обеспеченности из бюджетов муниципальных районов</t>
  </si>
  <si>
    <t>Субсидии бюджетам бюджетной системы Российской Федерации</t>
  </si>
  <si>
    <t>Распределение бюджетных ассигнований бюджета Зерновского сельского поселения по разделам и  подразделам классификации расходов  бюджетов на  2021 год</t>
  </si>
  <si>
    <t>Сумма тыс. руб.</t>
  </si>
  <si>
    <t>Распределение бюджетных ассигнований бюджета Зерновского сельского поселения по разделам и подразделам классификации расходов бюджетов  на  плановый период 2022 и  2023 годы</t>
  </si>
  <si>
    <t>Сумма, тыс. руб.</t>
  </si>
  <si>
    <t>2022  год</t>
  </si>
  <si>
    <t>2023 год</t>
  </si>
  <si>
    <t>Распределение бюджетных ассигнований бюджета Зерновского сельского поселения по разделам, подразделам, целевым статьям и группам видов расходов классификации расходов  бюджетов  на 2021 год</t>
  </si>
  <si>
    <t>Распределение бюджетных ассигнований бюджета Зерновского сельского поселения по разделам, подразделам, целевым статьям и группам видов расходов классификации расходов  бюджетов  на  плановый период 2022 и  2023 годы</t>
  </si>
  <si>
    <t>Распределение бюджетных ассигнований бюджета Зерновского сельского поселения по разделам, подразделам, целевым статьям и группам видов расходов классификации расходов  бюджетов в ведомственной структуре расходов на 2021 год</t>
  </si>
  <si>
    <t>Сумма       тыс. руб.</t>
  </si>
  <si>
    <t>Приложение 11</t>
  </si>
  <si>
    <t>Распределение бюджетных ассигнований бюджета Зерновского сельского поселения по разделам, подразделам, целевым статьям и группам видов расходов классификации расходов  бюджетов  в ведомственной структуре расходов бюджетов на  плановый период 2022 и  2023 годы</t>
  </si>
  <si>
    <t>Сумма                        тыс. руб.</t>
  </si>
  <si>
    <t>к решению  Думы</t>
  </si>
  <si>
    <t xml:space="preserve">к решению Думы </t>
  </si>
  <si>
    <t>Распределение бюджетных ассигнований на реализацию муниципальных программ  на 2021 год</t>
  </si>
  <si>
    <t>Код</t>
  </si>
  <si>
    <t>раздела</t>
  </si>
  <si>
    <t>4</t>
  </si>
  <si>
    <t>5</t>
  </si>
  <si>
    <t>7</t>
  </si>
  <si>
    <t>подраздела</t>
  </si>
  <si>
    <t>ЦСР</t>
  </si>
  <si>
    <t>Всего</t>
  </si>
  <si>
    <t>Распределение бюджетных ассигнований на реализацию муниципальных программ  на плановый период 2022 -2023 годы</t>
  </si>
  <si>
    <t>сумма  тыс. руб.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</si>
  <si>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</si>
  <si>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Виды долговых обязательств (привлечение/погашение)</t>
  </si>
  <si>
    <t>до 3 лет</t>
  </si>
  <si>
    <t>объем погашения в 2021 году</t>
  </si>
  <si>
    <t>сельского поселения на 2021 год</t>
  </si>
  <si>
    <t>сельского поселения на плановый период 2022-2023 годы</t>
  </si>
  <si>
    <t xml:space="preserve"> Виды долговых обязательств (привлечение/погашение)</t>
  </si>
  <si>
    <t>объем муниципального долга на 1.01.2022г</t>
  </si>
  <si>
    <t>объем погашения в 2022году</t>
  </si>
  <si>
    <t>объем привлечения в 2023 году</t>
  </si>
  <si>
    <t>объем погашения в 2023 году</t>
  </si>
  <si>
    <t>Верхний предел долга на 1.01.2024г</t>
  </si>
  <si>
    <t>Источники внутреннего финансирования дефицита бюджета Зерновского сельского поселения  на 2021 год.</t>
  </si>
  <si>
    <t>Источники внутреннего финансирования дефицита бюджета Зерновского сельского поселения  на плановый период 2022-2023 годов.</t>
  </si>
  <si>
    <t>Сумма  тыс. руб.</t>
  </si>
  <si>
    <t>2022 год</t>
  </si>
  <si>
    <t>Привлечение кредитов от кредитных организаций в валюте Российской Федерации</t>
  </si>
  <si>
    <t>Привлечение кредитов,   от кредитных организаций бюджетами сельских поселений в валюте Российской Федерации</t>
  </si>
  <si>
    <t xml:space="preserve">Распределение иных межбюджетных трансфертов из бюджета Зерновского сельского поселения н на 2021 год осуществление части полномочий по решению вопросов местного значения в соответствии с заключенным соглашением </t>
  </si>
  <si>
    <t>Наименование  МО</t>
  </si>
  <si>
    <t>Черемховское районное муниципальное образование тыс. руб.</t>
  </si>
  <si>
    <t>Межбюджетные трансферты на осуществление части полномочий поселения по осуществлению внешнего муниципального финансового контроля, тыс. руб</t>
  </si>
  <si>
    <t>Межбюджетные трансферты на осуществление части полномочий поселения по организации и осуществлению мероприятий по ЖКХ, тыс. руб</t>
  </si>
  <si>
    <t>Межбюджетные трансферты на осуществление части полномочий поселения по формированию, утверждению, исполнению бюджета                                тыс. руб</t>
  </si>
  <si>
    <t xml:space="preserve">к решению Думы  </t>
  </si>
  <si>
    <t xml:space="preserve">Распределение иных межбюджетных трансфертов из бюджета Зерновского сельского поселения н на плановый период 2022 и 2023 годов на  осуществление части полномочий по решению вопросов местного значения в соответствии с заключенным соглашением </t>
  </si>
  <si>
    <t>Распределение бюджетных ассигнований бюджета Зерновского сельского поселения на исполнение публичных нормативных обязательств  на 2021 год.</t>
  </si>
  <si>
    <t>3</t>
  </si>
  <si>
    <t>Распределение бюджетных ассигнований бюджета Зерновского сельского поселения на исполнение публичных нормативных обязательств  на плановый период 2021 и 2022 годы.</t>
  </si>
  <si>
    <t>уменьшаем на 120,0</t>
  </si>
  <si>
    <t xml:space="preserve">Оснащение оборудованием и необходимым для него программным обеспечением </t>
  </si>
  <si>
    <t>Приложение № 16</t>
  </si>
  <si>
    <t>950 01 02 00 00 10 0000 700</t>
  </si>
  <si>
    <t>Привлечение, полученные  от кредитных организаций бюджетами сельских поселений в валюте Российской Федерации</t>
  </si>
  <si>
    <t>Привлечение кредитов  от кредитных организаций  в валюте Российской Федерации</t>
  </si>
  <si>
    <t>01 02 00 00 10 0000 000</t>
  </si>
  <si>
    <t>01 02 01 00 10 0000 710</t>
  </si>
  <si>
    <t>от 24. 12.2020 № 134</t>
  </si>
  <si>
    <t>от 24.12.2020 г. № 134</t>
  </si>
  <si>
    <t>от   24.12.2020 №  134</t>
  </si>
  <si>
    <t>от  24.12.2020г № 134</t>
  </si>
  <si>
    <t>от   24.12.2020 № 134</t>
  </si>
  <si>
    <t>от 24.12.2020  № 134</t>
  </si>
  <si>
    <t>от 24.12.2020   № 134</t>
  </si>
  <si>
    <t>от 24.12.2020 №  134</t>
  </si>
  <si>
    <t>Приложение № 14</t>
  </si>
  <si>
    <t>от  24.12.2020  № 134</t>
  </si>
  <si>
    <t>от  24.12.2020 № 134</t>
  </si>
  <si>
    <t>от .12.2020 № 134</t>
  </si>
  <si>
    <t>от 24.12.2020 № 134</t>
  </si>
  <si>
    <t>от   № 134 от 24.12.2020</t>
  </si>
  <si>
    <t>Обеспечение развития  и укрепления материально-технической базы домов культуры в населенных пунктах с числом жителей до 50 тысяч человек</t>
  </si>
  <si>
    <t>Рз</t>
  </si>
  <si>
    <t>ПРз</t>
  </si>
  <si>
    <t>от  24. 12.2020    № 134</t>
  </si>
  <si>
    <t>Приложение № 15</t>
  </si>
  <si>
    <t>Приложение № 19</t>
  </si>
  <si>
    <t xml:space="preserve"> от 24.12.2020  № 134</t>
  </si>
  <si>
    <t>Приложение № 6</t>
  </si>
  <si>
    <t>Приложение № 17</t>
  </si>
  <si>
    <t>Приложение № 5</t>
  </si>
  <si>
    <t>Муниципальная программа ""Развитие автомобильных дорог общего пользования местного значения  Зерновского муниципального образования на 2019–2021 годы""</t>
  </si>
  <si>
    <t>Муниципальная программа "Развитие культуры в Зерновском муниципальном образовании на период 2021-2023 гг"</t>
  </si>
  <si>
    <t>Создание условий развития культуры в Зерновском муниципльном образовании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</si>
  <si>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</si>
  <si>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70000000000</t>
  </si>
  <si>
    <t>70001000000</t>
  </si>
  <si>
    <t>70000L4670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</si>
  <si>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</t>
  </si>
  <si>
    <t>Налог на доходы физических лиц с доходов, полученных физическими лицами в соответствии со статьей 227 Налогового кодекса Российской Федерации (сумма п</t>
  </si>
  <si>
    <t>Налог на доходы физических лиц с доходов, полученных физическими лицами в соответствии со статьей 227 Налогового кодекса Российской Федерации (пени по</t>
  </si>
  <si>
    <t>000 1 01 02030 01 1000 110</t>
  </si>
  <si>
    <t>000 1 01 02010 01 1000 110</t>
  </si>
  <si>
    <t>000 1 01 02030 01 2100 110</t>
  </si>
  <si>
    <t>Субсидия на актуализацию документов градостроительного зонирования</t>
  </si>
  <si>
    <t>Муниципальная программа "Градостроительство в Зерновском муниципальном образовании на 2020-2022 годы"</t>
  </si>
  <si>
    <t>87000000000</t>
  </si>
  <si>
    <t>Акулизация документов градотроительного зонирования</t>
  </si>
  <si>
    <t>8700100000</t>
  </si>
  <si>
    <t>Внесение изменений в правила землепользования и застройки Зерновского муниципального образования</t>
  </si>
  <si>
    <t>87001S2984</t>
  </si>
  <si>
    <t>от 27.04.2021    № 143</t>
  </si>
  <si>
    <t xml:space="preserve"> от 17.05.2021  № 144</t>
  </si>
  <si>
    <t xml:space="preserve">  </t>
  </si>
  <si>
    <t>соб.</t>
  </si>
  <si>
    <t>ост.</t>
  </si>
  <si>
    <t>деф.</t>
  </si>
  <si>
    <t xml:space="preserve"> от 26.05.2021  № 146</t>
  </si>
  <si>
    <t xml:space="preserve">                                   от 26.05.2021  № 146</t>
  </si>
  <si>
    <t>000 1 16 07090 10 0000 140</t>
  </si>
  <si>
    <t>000 1 16 07090 00 0000 140</t>
  </si>
  <si>
    <t>000 2 02 25467 10 0000 150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</si>
</sst>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&quot;Истина&quot;;&quot;Истина&quot;;&quot;Ложь&quot;"/>
    <numFmt numFmtId="177" formatCode="#,##0.0"/>
    <numFmt numFmtId="178" formatCode="0.0"/>
    <numFmt numFmtId="179" formatCode="0.0000"/>
    <numFmt numFmtId="180" formatCode="#,##0_ ;[Red]\-#,##0\ "/>
    <numFmt numFmtId="181" formatCode="#,##0.0_ ;[Red]\-#,##0.0\ "/>
    <numFmt numFmtId="182" formatCode="#,##0.00_ ;[Red]\-#,##0.00\ "/>
    <numFmt numFmtId="183" formatCode="#,##0.00_р_."/>
    <numFmt numFmtId="184" formatCode="0.00000"/>
    <numFmt numFmtId="185" formatCode="0.000000"/>
    <numFmt numFmtId="186" formatCode="#,##0.0_р_."/>
    <numFmt numFmtId="187" formatCode="#,##0.00000"/>
    <numFmt numFmtId="188" formatCode="###\ ###\ ###\ ###\ ##0.0"/>
    <numFmt numFmtId="189" formatCode="000"/>
    <numFmt numFmtId="190" formatCode="0.0000000"/>
    <numFmt numFmtId="191" formatCode="00;[Red]\-00;&quot;&quot;"/>
    <numFmt numFmtId="192" formatCode="0000000000;[Red]\-0000000000;&quot;&quot;"/>
    <numFmt numFmtId="193" formatCode="000;[Red]\-000;&quot;&quot;"/>
    <numFmt numFmtId="194" formatCode="&quot;Да&quot;;&quot;Да&quot;;&quot;Нет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####\ ###\ ###\ ###\ ##0.0"/>
    <numFmt numFmtId="199" formatCode="#####\ ###\ ###\ ###\ ##0.0"/>
    <numFmt numFmtId="200" formatCode="######\ ###\ ###\ ###\ ##0.0"/>
    <numFmt numFmtId="201" formatCode="#######\ ###\ ###\ ###\ ##0.0"/>
    <numFmt numFmtId="202" formatCode="########\ ###\ ###\ ###\ ##0.0"/>
    <numFmt numFmtId="203" formatCode="#########\ ###\ ###\ ###\ ##0.0"/>
    <numFmt numFmtId="204" formatCode="##########\ ###\ ###\ ###\ ##0.0"/>
    <numFmt numFmtId="205" formatCode="###########\ ###\ ###\ ###\ ##0.0"/>
    <numFmt numFmtId="206" formatCode="############\ ###\ ###\ ###\ ##0.0"/>
    <numFmt numFmtId="207" formatCode="#############\ ###\ ###\ ###\ ##0.0"/>
    <numFmt numFmtId="208" formatCode="##############\ ###\ ###\ ###\ ##0.0"/>
    <numFmt numFmtId="209" formatCode="#,##0.000"/>
    <numFmt numFmtId="210" formatCode="#,##0.0000"/>
    <numFmt numFmtId="211" formatCode="#,##0.000000"/>
    <numFmt numFmtId="212" formatCode="#,##0.00_ ;\-#,##0.00\ "/>
    <numFmt numFmtId="213" formatCode="#,##0.00;[Red]\-#,##0.00;0.00"/>
    <numFmt numFmtId="214" formatCode="0.0%"/>
  </numFmts>
  <fonts count="8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Arial Cyr"/>
      <family val="0"/>
    </font>
    <font>
      <sz val="7"/>
      <name val="Arial CYR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color indexed="10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8"/>
      <name val="Arial CYR"/>
      <family val="2"/>
    </font>
    <font>
      <b/>
      <sz val="8"/>
      <name val="Arial Cyr"/>
      <family val="0"/>
    </font>
    <font>
      <vertAlign val="superscript"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0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0" fillId="0" borderId="0">
      <alignment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97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6" fillId="0" borderId="0" xfId="58" applyFont="1" applyFill="1" applyAlignment="1">
      <alignment/>
      <protection/>
    </xf>
    <xf numFmtId="0" fontId="25" fillId="0" borderId="0" xfId="58" applyFont="1" applyFill="1">
      <alignment/>
      <protection/>
    </xf>
    <xf numFmtId="0" fontId="1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8" fillId="0" borderId="0" xfId="0" applyFont="1" applyFill="1" applyAlignment="1">
      <alignment/>
    </xf>
    <xf numFmtId="1" fontId="26" fillId="0" borderId="0" xfId="0" applyNumberFormat="1" applyFont="1" applyFill="1" applyAlignment="1">
      <alignment/>
    </xf>
    <xf numFmtId="0" fontId="33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6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1" fontId="38" fillId="0" borderId="0" xfId="0" applyNumberFormat="1" applyFont="1" applyFill="1" applyAlignment="1">
      <alignment horizontal="right"/>
    </xf>
    <xf numFmtId="1" fontId="26" fillId="0" borderId="0" xfId="0" applyNumberFormat="1" applyFont="1" applyFill="1" applyAlignment="1">
      <alignment horizontal="center" vertical="center"/>
    </xf>
    <xf numFmtId="0" fontId="28" fillId="0" borderId="0" xfId="58" applyFont="1" applyFill="1" applyBorder="1" applyAlignment="1">
      <alignment horizontal="center" vertical="center"/>
      <protection/>
    </xf>
    <xf numFmtId="0" fontId="28" fillId="0" borderId="0" xfId="58" applyFont="1" applyFill="1" applyBorder="1">
      <alignment/>
      <protection/>
    </xf>
    <xf numFmtId="0" fontId="25" fillId="0" borderId="0" xfId="58" applyFont="1" applyFill="1" applyBorder="1">
      <alignment/>
      <protection/>
    </xf>
    <xf numFmtId="0" fontId="28" fillId="0" borderId="0" xfId="58" applyFont="1" applyFill="1" applyBorder="1" applyAlignment="1">
      <alignment wrapText="1"/>
      <protection/>
    </xf>
    <xf numFmtId="0" fontId="26" fillId="0" borderId="0" xfId="58" applyFont="1" applyFill="1" applyBorder="1" applyAlignment="1">
      <alignment horizontal="left" wrapText="1" indent="1"/>
      <protection/>
    </xf>
    <xf numFmtId="0" fontId="29" fillId="0" borderId="0" xfId="58" applyFont="1" applyFill="1" applyBorder="1" applyAlignment="1">
      <alignment wrapText="1"/>
      <protection/>
    </xf>
    <xf numFmtId="0" fontId="25" fillId="0" borderId="0" xfId="58" applyFont="1" applyFill="1" applyBorder="1" applyAlignment="1">
      <alignment horizontal="center" vertical="center"/>
      <protection/>
    </xf>
    <xf numFmtId="0" fontId="31" fillId="0" borderId="0" xfId="58" applyFont="1" applyFill="1" applyBorder="1" applyAlignment="1">
      <alignment horizontal="center" vertical="center"/>
      <protection/>
    </xf>
    <xf numFmtId="0" fontId="28" fillId="0" borderId="0" xfId="58" applyFont="1" applyFill="1" applyBorder="1" applyAlignment="1">
      <alignment horizontal="center" vertical="center" wrapText="1"/>
      <protection/>
    </xf>
    <xf numFmtId="0" fontId="31" fillId="0" borderId="0" xfId="58" applyFont="1" applyFill="1" applyBorder="1" applyAlignment="1">
      <alignment horizontal="left"/>
      <protection/>
    </xf>
    <xf numFmtId="3" fontId="25" fillId="0" borderId="0" xfId="58" applyNumberFormat="1" applyFont="1" applyFill="1" applyBorder="1">
      <alignment/>
      <protection/>
    </xf>
    <xf numFmtId="9" fontId="25" fillId="0" borderId="0" xfId="58" applyNumberFormat="1" applyFont="1" applyFill="1" applyBorder="1">
      <alignment/>
      <protection/>
    </xf>
    <xf numFmtId="0" fontId="31" fillId="0" borderId="0" xfId="58" applyFont="1" applyFill="1" applyBorder="1">
      <alignment/>
      <protection/>
    </xf>
    <xf numFmtId="0" fontId="25" fillId="0" borderId="0" xfId="58" applyNumberFormat="1" applyFont="1" applyFill="1" applyBorder="1">
      <alignment/>
      <protection/>
    </xf>
    <xf numFmtId="4" fontId="25" fillId="0" borderId="0" xfId="58" applyNumberFormat="1" applyFont="1" applyFill="1" applyBorder="1">
      <alignment/>
      <protection/>
    </xf>
    <xf numFmtId="0" fontId="0" fillId="0" borderId="0" xfId="0" applyAlignment="1">
      <alignment horizontal="justify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2" xfId="0" applyFont="1" applyBorder="1" applyAlignment="1">
      <alignment vertical="top" wrapText="1"/>
    </xf>
    <xf numFmtId="0" fontId="42" fillId="0" borderId="0" xfId="0" applyFont="1" applyAlignment="1">
      <alignment horizontal="center"/>
    </xf>
    <xf numFmtId="0" fontId="44" fillId="0" borderId="13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wrapText="1"/>
    </xf>
    <xf numFmtId="49" fontId="41" fillId="0" borderId="13" xfId="0" applyNumberFormat="1" applyFont="1" applyFill="1" applyBorder="1" applyAlignment="1">
      <alignment horizontal="center"/>
    </xf>
    <xf numFmtId="49" fontId="43" fillId="0" borderId="13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49" fontId="43" fillId="0" borderId="0" xfId="0" applyNumberFormat="1" applyFont="1" applyFill="1" applyAlignment="1">
      <alignment/>
    </xf>
    <xf numFmtId="0" fontId="43" fillId="0" borderId="0" xfId="0" applyFont="1" applyAlignment="1">
      <alignment horizontal="justify" vertical="center"/>
    </xf>
    <xf numFmtId="178" fontId="43" fillId="0" borderId="13" xfId="0" applyNumberFormat="1" applyFont="1" applyFill="1" applyBorder="1" applyAlignment="1">
      <alignment horizontal="center" vertical="center"/>
    </xf>
    <xf numFmtId="178" fontId="41" fillId="0" borderId="13" xfId="0" applyNumberFormat="1" applyFont="1" applyFill="1" applyBorder="1" applyAlignment="1">
      <alignment horizontal="center" vertical="center"/>
    </xf>
    <xf numFmtId="178" fontId="26" fillId="0" borderId="13" xfId="0" applyNumberFormat="1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1" fontId="32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 wrapText="1"/>
    </xf>
    <xf numFmtId="1" fontId="40" fillId="24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3" fontId="39" fillId="0" borderId="13" xfId="0" applyNumberFormat="1" applyFont="1" applyFill="1" applyBorder="1" applyAlignment="1" applyProtection="1">
      <alignment horizontal="left" vertical="center" wrapText="1"/>
      <protection/>
    </xf>
    <xf numFmtId="3" fontId="39" fillId="0" borderId="13" xfId="0" applyNumberFormat="1" applyFont="1" applyFill="1" applyBorder="1" applyAlignment="1" applyProtection="1">
      <alignment horizontal="center" vertical="center" wrapText="1"/>
      <protection/>
    </xf>
    <xf numFmtId="181" fontId="31" fillId="0" borderId="13" xfId="0" applyNumberFormat="1" applyFont="1" applyFill="1" applyBorder="1" applyAlignment="1">
      <alignment horizontal="center" vertical="center"/>
    </xf>
    <xf numFmtId="3" fontId="32" fillId="0" borderId="13" xfId="0" applyNumberFormat="1" applyFont="1" applyFill="1" applyBorder="1" applyAlignment="1" applyProtection="1">
      <alignment vertical="center" wrapText="1"/>
      <protection/>
    </xf>
    <xf numFmtId="181" fontId="32" fillId="0" borderId="13" xfId="0" applyNumberFormat="1" applyFont="1" applyFill="1" applyBorder="1" applyAlignment="1">
      <alignment horizontal="center" vertical="center"/>
    </xf>
    <xf numFmtId="181" fontId="39" fillId="0" borderId="13" xfId="0" applyNumberFormat="1" applyFont="1" applyFill="1" applyBorder="1" applyAlignment="1">
      <alignment horizontal="center" vertical="center"/>
    </xf>
    <xf numFmtId="177" fontId="39" fillId="0" borderId="13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0" fontId="43" fillId="0" borderId="0" xfId="0" applyFont="1" applyFill="1" applyAlignment="1">
      <alignment horizontal="centerContinuous"/>
    </xf>
    <xf numFmtId="49" fontId="43" fillId="0" borderId="0" xfId="0" applyNumberFormat="1" applyFont="1" applyFill="1" applyBorder="1" applyAlignment="1">
      <alignment horizontal="centerContinuous"/>
    </xf>
    <xf numFmtId="0" fontId="43" fillId="0" borderId="0" xfId="0" applyFont="1" applyFill="1" applyBorder="1" applyAlignment="1">
      <alignment horizontal="center" vertical="center"/>
    </xf>
    <xf numFmtId="0" fontId="43" fillId="0" borderId="0" xfId="58" applyFont="1" applyFill="1" applyBorder="1" applyAlignment="1">
      <alignment horizontal="left" wrapText="1" indent="1"/>
      <protection/>
    </xf>
    <xf numFmtId="0" fontId="25" fillId="0" borderId="0" xfId="58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43" fillId="0" borderId="13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3" fillId="0" borderId="13" xfId="0" applyFont="1" applyBorder="1" applyAlignment="1">
      <alignment vertical="top" wrapText="1"/>
    </xf>
    <xf numFmtId="0" fontId="32" fillId="0" borderId="13" xfId="0" applyFont="1" applyBorder="1" applyAlignment="1">
      <alignment horizontal="justify"/>
    </xf>
    <xf numFmtId="0" fontId="39" fillId="0" borderId="0" xfId="58" applyFont="1" applyFill="1">
      <alignment/>
      <protection/>
    </xf>
    <xf numFmtId="0" fontId="32" fillId="0" borderId="0" xfId="58" applyFont="1" applyFill="1" applyAlignment="1">
      <alignment/>
      <protection/>
    </xf>
    <xf numFmtId="0" fontId="39" fillId="0" borderId="0" xfId="58" applyFont="1" applyFill="1" applyAlignment="1">
      <alignment horizontal="right"/>
      <protection/>
    </xf>
    <xf numFmtId="0" fontId="39" fillId="0" borderId="13" xfId="58" applyFont="1" applyFill="1" applyBorder="1" applyAlignment="1">
      <alignment horizontal="center" vertical="center" wrapText="1"/>
      <protection/>
    </xf>
    <xf numFmtId="0" fontId="32" fillId="0" borderId="13" xfId="58" applyFont="1" applyFill="1" applyBorder="1" applyAlignment="1">
      <alignment vertical="center" wrapText="1"/>
      <protection/>
    </xf>
    <xf numFmtId="178" fontId="31" fillId="0" borderId="0" xfId="58" applyNumberFormat="1" applyFont="1" applyFill="1" applyBorder="1" applyAlignment="1">
      <alignment horizontal="center"/>
      <protection/>
    </xf>
    <xf numFmtId="0" fontId="32" fillId="0" borderId="0" xfId="58" applyFont="1" applyFill="1" applyBorder="1" applyAlignment="1">
      <alignment vertical="center" wrapText="1"/>
      <protection/>
    </xf>
    <xf numFmtId="49" fontId="31" fillId="0" borderId="0" xfId="58" applyNumberFormat="1" applyFont="1" applyFill="1" applyBorder="1" applyAlignment="1">
      <alignment horizontal="center" vertical="center"/>
      <protection/>
    </xf>
    <xf numFmtId="0" fontId="43" fillId="0" borderId="14" xfId="0" applyFont="1" applyBorder="1" applyAlignment="1">
      <alignment vertical="top" wrapText="1"/>
    </xf>
    <xf numFmtId="0" fontId="40" fillId="0" borderId="13" xfId="58" applyFont="1" applyFill="1" applyBorder="1" applyAlignment="1">
      <alignment horizontal="center" vertical="center"/>
      <protection/>
    </xf>
    <xf numFmtId="0" fontId="32" fillId="0" borderId="13" xfId="58" applyFont="1" applyFill="1" applyBorder="1" applyAlignment="1">
      <alignment horizontal="center" vertical="center"/>
      <protection/>
    </xf>
    <xf numFmtId="178" fontId="46" fillId="0" borderId="0" xfId="58" applyNumberFormat="1" applyFont="1" applyFill="1" applyBorder="1">
      <alignment/>
      <protection/>
    </xf>
    <xf numFmtId="49" fontId="38" fillId="0" borderId="13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wrapText="1"/>
    </xf>
    <xf numFmtId="178" fontId="38" fillId="0" borderId="13" xfId="0" applyNumberFormat="1" applyFont="1" applyFill="1" applyBorder="1" applyAlignment="1" applyProtection="1">
      <alignment horizontal="center" vertical="center"/>
      <protection locked="0"/>
    </xf>
    <xf numFmtId="0" fontId="38" fillId="0" borderId="13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left" wrapText="1"/>
    </xf>
    <xf numFmtId="49" fontId="38" fillId="0" borderId="0" xfId="0" applyNumberFormat="1" applyFont="1" applyFill="1" applyBorder="1" applyAlignment="1">
      <alignment horizontal="center"/>
    </xf>
    <xf numFmtId="178" fontId="38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0" fillId="0" borderId="13" xfId="58" applyFont="1" applyFill="1" applyBorder="1" applyAlignment="1">
      <alignment horizontal="justify"/>
      <protection/>
    </xf>
    <xf numFmtId="0" fontId="32" fillId="0" borderId="13" xfId="58" applyFont="1" applyFill="1" applyBorder="1" applyAlignment="1">
      <alignment horizontal="justify"/>
      <protection/>
    </xf>
    <xf numFmtId="0" fontId="32" fillId="0" borderId="13" xfId="58" applyFont="1" applyFill="1" applyBorder="1" applyAlignment="1">
      <alignment horizontal="justify" wrapText="1"/>
      <protection/>
    </xf>
    <xf numFmtId="0" fontId="32" fillId="0" borderId="13" xfId="58" applyNumberFormat="1" applyFont="1" applyFill="1" applyBorder="1" applyAlignment="1">
      <alignment horizontal="justify" wrapText="1"/>
      <protection/>
    </xf>
    <xf numFmtId="0" fontId="32" fillId="0" borderId="13" xfId="58" applyFont="1" applyFill="1" applyBorder="1" applyAlignment="1">
      <alignment horizontal="justify" vertical="center" wrapText="1"/>
      <protection/>
    </xf>
    <xf numFmtId="0" fontId="32" fillId="0" borderId="13" xfId="58" applyNumberFormat="1" applyFont="1" applyFill="1" applyBorder="1" applyAlignment="1">
      <alignment horizontal="justify" vertical="center" wrapText="1"/>
      <protection/>
    </xf>
    <xf numFmtId="0" fontId="43" fillId="0" borderId="0" xfId="0" applyFont="1" applyAlignment="1">
      <alignment/>
    </xf>
    <xf numFmtId="0" fontId="43" fillId="0" borderId="0" xfId="58" applyFont="1" applyFill="1">
      <alignment/>
      <protection/>
    </xf>
    <xf numFmtId="0" fontId="43" fillId="0" borderId="0" xfId="58" applyFont="1" applyFill="1" applyBorder="1">
      <alignment/>
      <protection/>
    </xf>
    <xf numFmtId="178" fontId="25" fillId="0" borderId="0" xfId="58" applyNumberFormat="1" applyFont="1" applyFill="1">
      <alignment/>
      <protection/>
    </xf>
    <xf numFmtId="0" fontId="32" fillId="0" borderId="0" xfId="0" applyFont="1" applyAlignment="1">
      <alignment horizontal="justify"/>
    </xf>
    <xf numFmtId="0" fontId="53" fillId="0" borderId="0" xfId="0" applyFont="1" applyAlignment="1">
      <alignment/>
    </xf>
    <xf numFmtId="0" fontId="32" fillId="0" borderId="0" xfId="58" applyFont="1" applyFill="1" applyAlignment="1">
      <alignment horizontal="left"/>
      <protection/>
    </xf>
    <xf numFmtId="0" fontId="32" fillId="0" borderId="13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/>
    </xf>
    <xf numFmtId="0" fontId="39" fillId="0" borderId="0" xfId="58" applyFont="1" applyFill="1" applyBorder="1">
      <alignment/>
      <protection/>
    </xf>
    <xf numFmtId="0" fontId="43" fillId="0" borderId="0" xfId="58" applyFont="1" applyFill="1" applyAlignment="1">
      <alignment horizontal="left"/>
      <protection/>
    </xf>
    <xf numFmtId="0" fontId="43" fillId="0" borderId="0" xfId="58" applyFont="1" applyFill="1" applyAlignment="1">
      <alignment/>
      <protection/>
    </xf>
    <xf numFmtId="177" fontId="28" fillId="0" borderId="0" xfId="0" applyNumberFormat="1" applyFont="1" applyFill="1" applyAlignment="1">
      <alignment/>
    </xf>
    <xf numFmtId="177" fontId="26" fillId="0" borderId="0" xfId="0" applyNumberFormat="1" applyFont="1" applyFill="1" applyAlignment="1">
      <alignment/>
    </xf>
    <xf numFmtId="178" fontId="0" fillId="0" borderId="0" xfId="0" applyNumberFormat="1" applyAlignment="1">
      <alignment/>
    </xf>
    <xf numFmtId="1" fontId="32" fillId="0" borderId="0" xfId="0" applyNumberFormat="1" applyFont="1" applyFill="1" applyAlignment="1">
      <alignment/>
    </xf>
    <xf numFmtId="178" fontId="26" fillId="0" borderId="0" xfId="0" applyNumberFormat="1" applyFont="1" applyFill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wrapText="1"/>
    </xf>
    <xf numFmtId="178" fontId="38" fillId="0" borderId="0" xfId="0" applyNumberFormat="1" applyFont="1" applyFill="1" applyBorder="1" applyAlignment="1" applyProtection="1">
      <alignment horizontal="center" vertical="center"/>
      <protection locked="0"/>
    </xf>
    <xf numFmtId="49" fontId="47" fillId="0" borderId="0" xfId="0" applyNumberFormat="1" applyFont="1" applyFill="1" applyBorder="1" applyAlignment="1">
      <alignment horizontal="center"/>
    </xf>
    <xf numFmtId="178" fontId="47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justify" wrapText="1"/>
    </xf>
    <xf numFmtId="0" fontId="47" fillId="0" borderId="0" xfId="0" applyFont="1" applyFill="1" applyBorder="1" applyAlignment="1">
      <alignment wrapText="1"/>
    </xf>
    <xf numFmtId="178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left" wrapText="1"/>
    </xf>
    <xf numFmtId="49" fontId="48" fillId="0" borderId="0" xfId="0" applyNumberFormat="1" applyFont="1" applyFill="1" applyBorder="1" applyAlignment="1">
      <alignment wrapText="1"/>
    </xf>
    <xf numFmtId="49" fontId="38" fillId="0" borderId="0" xfId="0" applyNumberFormat="1" applyFont="1" applyFill="1" applyBorder="1" applyAlignment="1">
      <alignment horizontal="center" wrapText="1"/>
    </xf>
    <xf numFmtId="49" fontId="47" fillId="0" borderId="0" xfId="0" applyNumberFormat="1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/>
    </xf>
    <xf numFmtId="178" fontId="51" fillId="0" borderId="0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left" wrapText="1"/>
    </xf>
    <xf numFmtId="178" fontId="51" fillId="0" borderId="0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right"/>
    </xf>
    <xf numFmtId="49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10" fontId="38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49" fontId="43" fillId="0" borderId="13" xfId="0" applyNumberFormat="1" applyFont="1" applyBorder="1" applyAlignment="1">
      <alignment/>
    </xf>
    <xf numFmtId="0" fontId="43" fillId="0" borderId="13" xfId="0" applyFont="1" applyBorder="1" applyAlignment="1">
      <alignment horizontal="center"/>
    </xf>
    <xf numFmtId="0" fontId="32" fillId="0" borderId="0" xfId="0" applyFont="1" applyFill="1" applyAlignment="1">
      <alignment/>
    </xf>
    <xf numFmtId="1" fontId="54" fillId="0" borderId="0" xfId="0" applyNumberFormat="1" applyFont="1" applyFill="1" applyAlignment="1">
      <alignment horizontal="right" vertical="center"/>
    </xf>
    <xf numFmtId="1" fontId="40" fillId="0" borderId="0" xfId="0" applyNumberFormat="1" applyFont="1" applyFill="1" applyBorder="1" applyAlignment="1">
      <alignment horizontal="center"/>
    </xf>
    <xf numFmtId="178" fontId="32" fillId="0" borderId="0" xfId="0" applyNumberFormat="1" applyFont="1" applyFill="1" applyAlignment="1">
      <alignment horizontal="center" vertical="center"/>
    </xf>
    <xf numFmtId="178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 horizontal="center" vertical="center"/>
    </xf>
    <xf numFmtId="181" fontId="36" fillId="0" borderId="0" xfId="0" applyNumberFormat="1" applyFont="1" applyFill="1" applyAlignment="1">
      <alignment/>
    </xf>
    <xf numFmtId="0" fontId="39" fillId="0" borderId="13" xfId="0" applyFont="1" applyBorder="1" applyAlignment="1">
      <alignment vertical="top" wrapText="1"/>
    </xf>
    <xf numFmtId="0" fontId="39" fillId="0" borderId="13" xfId="0" applyFont="1" applyBorder="1" applyAlignment="1">
      <alignment horizontal="center" vertical="top" wrapText="1"/>
    </xf>
    <xf numFmtId="0" fontId="32" fillId="0" borderId="13" xfId="58" applyNumberFormat="1" applyFont="1" applyFill="1" applyBorder="1" applyAlignment="1">
      <alignment vertical="center" wrapText="1"/>
      <protection/>
    </xf>
    <xf numFmtId="181" fontId="28" fillId="0" borderId="0" xfId="0" applyNumberFormat="1" applyFont="1" applyFill="1" applyAlignment="1">
      <alignment/>
    </xf>
    <xf numFmtId="184" fontId="32" fillId="0" borderId="0" xfId="0" applyNumberFormat="1" applyFont="1" applyFill="1" applyAlignment="1">
      <alignment horizontal="center" vertical="center"/>
    </xf>
    <xf numFmtId="184" fontId="25" fillId="0" borderId="0" xfId="58" applyNumberFormat="1" applyFont="1" applyFill="1" applyBorder="1">
      <alignment/>
      <protection/>
    </xf>
    <xf numFmtId="185" fontId="32" fillId="0" borderId="0" xfId="0" applyNumberFormat="1" applyFont="1" applyFill="1" applyAlignment="1">
      <alignment horizontal="center" vertical="center"/>
    </xf>
    <xf numFmtId="178" fontId="38" fillId="0" borderId="0" xfId="0" applyNumberFormat="1" applyFont="1" applyFill="1" applyAlignment="1">
      <alignment/>
    </xf>
    <xf numFmtId="0" fontId="40" fillId="0" borderId="13" xfId="58" applyNumberFormat="1" applyFont="1" applyFill="1" applyBorder="1" applyAlignment="1">
      <alignment horizontal="justify" wrapText="1"/>
      <protection/>
    </xf>
    <xf numFmtId="0" fontId="40" fillId="0" borderId="13" xfId="58" applyFont="1" applyFill="1" applyBorder="1" applyAlignment="1">
      <alignment horizontal="justify" wrapText="1"/>
      <protection/>
    </xf>
    <xf numFmtId="178" fontId="40" fillId="0" borderId="13" xfId="58" applyNumberFormat="1" applyFont="1" applyFill="1" applyBorder="1" applyAlignment="1">
      <alignment horizontal="center"/>
      <protection/>
    </xf>
    <xf numFmtId="0" fontId="40" fillId="0" borderId="13" xfId="58" applyFont="1" applyFill="1" applyBorder="1" applyAlignment="1">
      <alignment horizontal="justify" vertical="center" wrapText="1"/>
      <protection/>
    </xf>
    <xf numFmtId="0" fontId="27" fillId="0" borderId="0" xfId="58" applyFont="1" applyFill="1">
      <alignment/>
      <protection/>
    </xf>
    <xf numFmtId="184" fontId="2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 horizontal="center" vertical="center"/>
    </xf>
    <xf numFmtId="184" fontId="35" fillId="0" borderId="0" xfId="0" applyNumberFormat="1" applyFont="1" applyFill="1" applyAlignment="1">
      <alignment horizontal="center" vertical="center"/>
    </xf>
    <xf numFmtId="179" fontId="26" fillId="0" borderId="0" xfId="0" applyNumberFormat="1" applyFont="1" applyFill="1" applyAlignment="1">
      <alignment/>
    </xf>
    <xf numFmtId="185" fontId="2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0" fillId="0" borderId="13" xfId="0" applyFont="1" applyBorder="1" applyAlignment="1">
      <alignment horizontal="justify"/>
    </xf>
    <xf numFmtId="0" fontId="31" fillId="0" borderId="13" xfId="0" applyFont="1" applyBorder="1" applyAlignment="1">
      <alignment horizontal="center" vertical="top" wrapText="1"/>
    </xf>
    <xf numFmtId="187" fontId="28" fillId="0" borderId="0" xfId="0" applyNumberFormat="1" applyFont="1" applyFill="1" applyAlignment="1">
      <alignment/>
    </xf>
    <xf numFmtId="0" fontId="43" fillId="0" borderId="13" xfId="0" applyFont="1" applyBorder="1" applyAlignment="1">
      <alignment horizontal="center" wrapText="1"/>
    </xf>
    <xf numFmtId="190" fontId="32" fillId="0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justify"/>
    </xf>
    <xf numFmtId="0" fontId="26" fillId="0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56" fillId="0" borderId="0" xfId="0" applyFont="1" applyFill="1" applyAlignment="1">
      <alignment horizontal="center" vertical="center"/>
    </xf>
    <xf numFmtId="178" fontId="45" fillId="0" borderId="13" xfId="0" applyNumberFormat="1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/>
    </xf>
    <xf numFmtId="178" fontId="26" fillId="0" borderId="13" xfId="0" applyNumberFormat="1" applyFont="1" applyFill="1" applyBorder="1" applyAlignment="1">
      <alignment horizontal="center" vertical="center"/>
    </xf>
    <xf numFmtId="186" fontId="26" fillId="0" borderId="13" xfId="0" applyNumberFormat="1" applyFont="1" applyFill="1" applyBorder="1" applyAlignment="1">
      <alignment horizontal="center"/>
    </xf>
    <xf numFmtId="178" fontId="26" fillId="0" borderId="13" xfId="0" applyNumberFormat="1" applyFont="1" applyFill="1" applyBorder="1" applyAlignment="1" applyProtection="1">
      <alignment horizontal="center" vertical="center"/>
      <protection locked="0"/>
    </xf>
    <xf numFmtId="178" fontId="45" fillId="0" borderId="13" xfId="0" applyNumberFormat="1" applyFont="1" applyFill="1" applyBorder="1" applyAlignment="1" applyProtection="1">
      <alignment horizontal="center" vertical="center"/>
      <protection locked="0"/>
    </xf>
    <xf numFmtId="0" fontId="57" fillId="0" borderId="0" xfId="0" applyFont="1" applyFill="1" applyAlignment="1">
      <alignment/>
    </xf>
    <xf numFmtId="186" fontId="26" fillId="0" borderId="13" xfId="0" applyNumberFormat="1" applyFont="1" applyFill="1" applyBorder="1" applyAlignment="1">
      <alignment horizontal="center" wrapText="1"/>
    </xf>
    <xf numFmtId="178" fontId="26" fillId="0" borderId="13" xfId="0" applyNumberFormat="1" applyFont="1" applyFill="1" applyBorder="1" applyAlignment="1">
      <alignment horizontal="center"/>
    </xf>
    <xf numFmtId="178" fontId="23" fillId="0" borderId="0" xfId="0" applyNumberFormat="1" applyFont="1" applyFill="1" applyAlignment="1">
      <alignment/>
    </xf>
    <xf numFmtId="178" fontId="26" fillId="0" borderId="13" xfId="0" applyNumberFormat="1" applyFont="1" applyFill="1" applyBorder="1" applyAlignment="1" applyProtection="1">
      <alignment horizontal="center"/>
      <protection locked="0"/>
    </xf>
    <xf numFmtId="49" fontId="43" fillId="0" borderId="13" xfId="0" applyNumberFormat="1" applyFont="1" applyBorder="1" applyAlignment="1">
      <alignment horizontal="center" wrapText="1"/>
    </xf>
    <xf numFmtId="0" fontId="24" fillId="0" borderId="13" xfId="0" applyFont="1" applyFill="1" applyBorder="1" applyAlignment="1">
      <alignment horizontal="center" vertical="center"/>
    </xf>
    <xf numFmtId="178" fontId="0" fillId="0" borderId="13" xfId="0" applyNumberFormat="1" applyFont="1" applyFill="1" applyBorder="1" applyAlignment="1">
      <alignment/>
    </xf>
    <xf numFmtId="178" fontId="26" fillId="0" borderId="0" xfId="0" applyNumberFormat="1" applyFont="1" applyAlignment="1">
      <alignment/>
    </xf>
    <xf numFmtId="178" fontId="57" fillId="0" borderId="0" xfId="0" applyNumberFormat="1" applyFont="1" applyFill="1" applyAlignment="1">
      <alignment/>
    </xf>
    <xf numFmtId="178" fontId="26" fillId="0" borderId="13" xfId="58" applyNumberFormat="1" applyFont="1" applyFill="1" applyBorder="1" applyAlignment="1">
      <alignment horizontal="center"/>
      <protection/>
    </xf>
    <xf numFmtId="178" fontId="26" fillId="0" borderId="15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/>
    </xf>
    <xf numFmtId="178" fontId="57" fillId="0" borderId="0" xfId="0" applyNumberFormat="1" applyFont="1" applyFill="1" applyBorder="1" applyAlignment="1">
      <alignment/>
    </xf>
    <xf numFmtId="178" fontId="26" fillId="0" borderId="16" xfId="0" applyNumberFormat="1" applyFont="1" applyFill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vertical="top" wrapText="1"/>
    </xf>
    <xf numFmtId="178" fontId="27" fillId="0" borderId="0" xfId="58" applyNumberFormat="1" applyFont="1" applyFill="1">
      <alignment/>
      <protection/>
    </xf>
    <xf numFmtId="0" fontId="25" fillId="0" borderId="13" xfId="0" applyFont="1" applyBorder="1" applyAlignment="1">
      <alignment horizontal="center" wrapText="1"/>
    </xf>
    <xf numFmtId="0" fontId="32" fillId="0" borderId="13" xfId="0" applyFont="1" applyFill="1" applyBorder="1" applyAlignment="1">
      <alignment horizontal="center" vertical="top" wrapText="1"/>
    </xf>
    <xf numFmtId="0" fontId="32" fillId="0" borderId="13" xfId="0" applyFont="1" applyFill="1" applyBorder="1" applyAlignment="1">
      <alignment vertical="top" wrapText="1"/>
    </xf>
    <xf numFmtId="0" fontId="31" fillId="0" borderId="17" xfId="58" applyFont="1" applyFill="1" applyBorder="1" applyAlignment="1">
      <alignment/>
      <protection/>
    </xf>
    <xf numFmtId="186" fontId="43" fillId="0" borderId="13" xfId="0" applyNumberFormat="1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3" fillId="0" borderId="10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right"/>
    </xf>
    <xf numFmtId="0" fontId="32" fillId="0" borderId="13" xfId="58" applyFont="1" applyFill="1" applyBorder="1">
      <alignment/>
      <protection/>
    </xf>
    <xf numFmtId="0" fontId="26" fillId="0" borderId="13" xfId="58" applyFont="1" applyFill="1" applyBorder="1">
      <alignment/>
      <protection/>
    </xf>
    <xf numFmtId="0" fontId="26" fillId="0" borderId="10" xfId="58" applyFont="1" applyFill="1" applyBorder="1">
      <alignment/>
      <protection/>
    </xf>
    <xf numFmtId="0" fontId="32" fillId="0" borderId="0" xfId="58" applyFont="1" applyFill="1">
      <alignment/>
      <protection/>
    </xf>
    <xf numFmtId="49" fontId="40" fillId="0" borderId="13" xfId="58" applyNumberFormat="1" applyFont="1" applyFill="1" applyBorder="1" applyAlignment="1">
      <alignment horizontal="center" vertical="center"/>
      <protection/>
    </xf>
    <xf numFmtId="49" fontId="40" fillId="0" borderId="10" xfId="58" applyNumberFormat="1" applyFont="1" applyFill="1" applyBorder="1" applyAlignment="1">
      <alignment horizontal="center" vertical="center"/>
      <protection/>
    </xf>
    <xf numFmtId="0" fontId="40" fillId="0" borderId="13" xfId="58" applyFont="1" applyFill="1" applyBorder="1">
      <alignment/>
      <protection/>
    </xf>
    <xf numFmtId="0" fontId="45" fillId="0" borderId="13" xfId="58" applyFont="1" applyFill="1" applyBorder="1">
      <alignment/>
      <protection/>
    </xf>
    <xf numFmtId="0" fontId="45" fillId="0" borderId="10" xfId="58" applyFont="1" applyFill="1" applyBorder="1">
      <alignment/>
      <protection/>
    </xf>
    <xf numFmtId="0" fontId="32" fillId="0" borderId="17" xfId="58" applyFont="1" applyFill="1" applyBorder="1">
      <alignment/>
      <protection/>
    </xf>
    <xf numFmtId="0" fontId="40" fillId="0" borderId="17" xfId="58" applyFont="1" applyFill="1" applyBorder="1">
      <alignment/>
      <protection/>
    </xf>
    <xf numFmtId="0" fontId="26" fillId="0" borderId="0" xfId="58" applyFont="1" applyFill="1" applyBorder="1">
      <alignment/>
      <protection/>
    </xf>
    <xf numFmtId="185" fontId="43" fillId="0" borderId="0" xfId="58" applyNumberFormat="1" applyFont="1" applyFill="1" applyBorder="1">
      <alignment/>
      <protection/>
    </xf>
    <xf numFmtId="178" fontId="37" fillId="0" borderId="0" xfId="58" applyNumberFormat="1" applyFont="1" applyFill="1" applyBorder="1">
      <alignment/>
      <protection/>
    </xf>
    <xf numFmtId="184" fontId="43" fillId="0" borderId="0" xfId="58" applyNumberFormat="1" applyFont="1" applyFill="1" applyBorder="1">
      <alignment/>
      <protection/>
    </xf>
    <xf numFmtId="0" fontId="26" fillId="0" borderId="0" xfId="58" applyFont="1" applyFill="1" applyBorder="1" applyAlignment="1">
      <alignment horizontal="center" vertical="center" wrapText="1"/>
      <protection/>
    </xf>
    <xf numFmtId="3" fontId="43" fillId="0" borderId="0" xfId="58" applyNumberFormat="1" applyFont="1" applyFill="1" applyBorder="1">
      <alignment/>
      <protection/>
    </xf>
    <xf numFmtId="9" fontId="43" fillId="0" borderId="0" xfId="58" applyNumberFormat="1" applyFont="1" applyFill="1" applyBorder="1">
      <alignment/>
      <protection/>
    </xf>
    <xf numFmtId="4" fontId="43" fillId="0" borderId="0" xfId="58" applyNumberFormat="1" applyFont="1" applyFill="1" applyBorder="1">
      <alignment/>
      <protection/>
    </xf>
    <xf numFmtId="4" fontId="32" fillId="24" borderId="13" xfId="0" applyNumberFormat="1" applyFont="1" applyFill="1" applyBorder="1" applyAlignment="1">
      <alignment vertical="center"/>
    </xf>
    <xf numFmtId="4" fontId="32" fillId="24" borderId="13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Alignment="1">
      <alignment/>
    </xf>
    <xf numFmtId="0" fontId="41" fillId="0" borderId="13" xfId="0" applyFont="1" applyFill="1" applyBorder="1" applyAlignment="1">
      <alignment wrapText="1"/>
    </xf>
    <xf numFmtId="0" fontId="43" fillId="0" borderId="13" xfId="0" applyFont="1" applyFill="1" applyBorder="1" applyAlignment="1">
      <alignment wrapText="1"/>
    </xf>
    <xf numFmtId="178" fontId="43" fillId="0" borderId="13" xfId="0" applyNumberFormat="1" applyFont="1" applyFill="1" applyBorder="1" applyAlignment="1" applyProtection="1">
      <alignment horizontal="center" vertical="center"/>
      <protection locked="0"/>
    </xf>
    <xf numFmtId="178" fontId="41" fillId="0" borderId="13" xfId="0" applyNumberFormat="1" applyFont="1" applyFill="1" applyBorder="1" applyAlignment="1" applyProtection="1">
      <alignment horizontal="center" vertical="center"/>
      <protection locked="0"/>
    </xf>
    <xf numFmtId="178" fontId="43" fillId="0" borderId="13" xfId="0" applyNumberFormat="1" applyFont="1" applyFill="1" applyBorder="1" applyAlignment="1">
      <alignment horizontal="center"/>
    </xf>
    <xf numFmtId="178" fontId="43" fillId="0" borderId="13" xfId="0" applyNumberFormat="1" applyFont="1" applyFill="1" applyBorder="1" applyAlignment="1" applyProtection="1">
      <alignment horizontal="center"/>
      <protection locked="0"/>
    </xf>
    <xf numFmtId="178" fontId="43" fillId="0" borderId="13" xfId="58" applyNumberFormat="1" applyFont="1" applyFill="1" applyBorder="1" applyAlignment="1">
      <alignment horizontal="center"/>
      <protection/>
    </xf>
    <xf numFmtId="178" fontId="43" fillId="0" borderId="15" xfId="0" applyNumberFormat="1" applyFont="1" applyFill="1" applyBorder="1" applyAlignment="1" applyProtection="1">
      <alignment horizontal="center" vertical="center"/>
      <protection locked="0"/>
    </xf>
    <xf numFmtId="178" fontId="43" fillId="0" borderId="16" xfId="0" applyNumberFormat="1" applyFont="1" applyFill="1" applyBorder="1" applyAlignment="1" applyProtection="1">
      <alignment horizontal="center" vertical="center"/>
      <protection locked="0"/>
    </xf>
    <xf numFmtId="0" fontId="43" fillId="0" borderId="13" xfId="0" applyFont="1" applyFill="1" applyBorder="1" applyAlignment="1">
      <alignment horizontal="justify"/>
    </xf>
    <xf numFmtId="0" fontId="41" fillId="0" borderId="0" xfId="0" applyFont="1" applyAlignment="1">
      <alignment horizontal="justify"/>
    </xf>
    <xf numFmtId="178" fontId="43" fillId="0" borderId="13" xfId="0" applyNumberFormat="1" applyFont="1" applyBorder="1" applyAlignment="1">
      <alignment horizontal="center"/>
    </xf>
    <xf numFmtId="0" fontId="43" fillId="0" borderId="0" xfId="0" applyFont="1" applyBorder="1" applyAlignment="1">
      <alignment/>
    </xf>
    <xf numFmtId="0" fontId="36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/>
    </xf>
    <xf numFmtId="197" fontId="32" fillId="0" borderId="0" xfId="0" applyNumberFormat="1" applyFont="1" applyFill="1" applyAlignment="1">
      <alignment horizontal="center" vertical="center"/>
    </xf>
    <xf numFmtId="211" fontId="26" fillId="0" borderId="0" xfId="0" applyNumberFormat="1" applyFont="1" applyFill="1" applyAlignment="1">
      <alignment horizontal="center" vertical="center"/>
    </xf>
    <xf numFmtId="185" fontId="28" fillId="0" borderId="0" xfId="0" applyNumberFormat="1" applyFont="1" applyFill="1" applyAlignment="1">
      <alignment/>
    </xf>
    <xf numFmtId="4" fontId="40" fillId="0" borderId="13" xfId="58" applyNumberFormat="1" applyFont="1" applyFill="1" applyBorder="1" applyAlignment="1">
      <alignment horizontal="center"/>
      <protection/>
    </xf>
    <xf numFmtId="4" fontId="32" fillId="0" borderId="13" xfId="58" applyNumberFormat="1" applyFont="1" applyFill="1" applyBorder="1" applyAlignment="1">
      <alignment horizontal="center"/>
      <protection/>
    </xf>
    <xf numFmtId="0" fontId="77" fillId="0" borderId="11" xfId="0" applyFont="1" applyBorder="1" applyAlignment="1">
      <alignment vertical="center" wrapText="1"/>
    </xf>
    <xf numFmtId="4" fontId="32" fillId="0" borderId="18" xfId="0" applyNumberFormat="1" applyFont="1" applyBorder="1" applyAlignment="1">
      <alignment horizontal="center" vertical="center"/>
    </xf>
    <xf numFmtId="4" fontId="40" fillId="0" borderId="13" xfId="0" applyNumberFormat="1" applyFont="1" applyFill="1" applyBorder="1" applyAlignment="1">
      <alignment horizontal="center" vertical="top" wrapText="1"/>
    </xf>
    <xf numFmtId="4" fontId="32" fillId="0" borderId="13" xfId="0" applyNumberFormat="1" applyFont="1" applyFill="1" applyBorder="1" applyAlignment="1">
      <alignment horizontal="center" vertical="top" wrapText="1"/>
    </xf>
    <xf numFmtId="4" fontId="32" fillId="0" borderId="13" xfId="58" applyNumberFormat="1" applyFont="1" applyFill="1" applyBorder="1" applyAlignment="1">
      <alignment horizontal="center" vertical="center"/>
      <protection/>
    </xf>
    <xf numFmtId="4" fontId="39" fillId="0" borderId="13" xfId="58" applyNumberFormat="1" applyFont="1" applyFill="1" applyBorder="1">
      <alignment/>
      <protection/>
    </xf>
    <xf numFmtId="4" fontId="32" fillId="0" borderId="13" xfId="0" applyNumberFormat="1" applyFont="1" applyBorder="1" applyAlignment="1">
      <alignment horizontal="center" vertical="center" wrapText="1"/>
    </xf>
    <xf numFmtId="4" fontId="39" fillId="0" borderId="10" xfId="58" applyNumberFormat="1" applyFont="1" applyFill="1" applyBorder="1">
      <alignment/>
      <protection/>
    </xf>
    <xf numFmtId="4" fontId="31" fillId="0" borderId="13" xfId="58" applyNumberFormat="1" applyFont="1" applyFill="1" applyBorder="1">
      <alignment/>
      <protection/>
    </xf>
    <xf numFmtId="4" fontId="32" fillId="0" borderId="13" xfId="58" applyNumberFormat="1" applyFont="1" applyFill="1" applyBorder="1" applyAlignment="1">
      <alignment vertical="center" wrapText="1"/>
      <protection/>
    </xf>
    <xf numFmtId="4" fontId="31" fillId="0" borderId="13" xfId="58" applyNumberFormat="1" applyFont="1" applyFill="1" applyBorder="1" applyAlignment="1">
      <alignment horizontal="center" vertical="center"/>
      <protection/>
    </xf>
    <xf numFmtId="4" fontId="31" fillId="0" borderId="13" xfId="58" applyNumberFormat="1" applyFont="1" applyFill="1" applyBorder="1" applyAlignment="1">
      <alignment horizontal="center"/>
      <protection/>
    </xf>
    <xf numFmtId="4" fontId="31" fillId="0" borderId="10" xfId="58" applyNumberFormat="1" applyFont="1" applyFill="1" applyBorder="1" applyAlignment="1">
      <alignment horizontal="center" vertical="center"/>
      <protection/>
    </xf>
    <xf numFmtId="4" fontId="39" fillId="0" borderId="17" xfId="58" applyNumberFormat="1" applyFont="1" applyFill="1" applyBorder="1">
      <alignment/>
      <protection/>
    </xf>
    <xf numFmtId="4" fontId="31" fillId="0" borderId="13" xfId="0" applyNumberFormat="1" applyFont="1" applyFill="1" applyBorder="1" applyAlignment="1">
      <alignment horizontal="center" vertical="top" wrapText="1"/>
    </xf>
    <xf numFmtId="4" fontId="31" fillId="0" borderId="17" xfId="58" applyNumberFormat="1" applyFont="1" applyFill="1" applyBorder="1">
      <alignment/>
      <protection/>
    </xf>
    <xf numFmtId="4" fontId="39" fillId="0" borderId="13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right"/>
    </xf>
    <xf numFmtId="0" fontId="26" fillId="0" borderId="0" xfId="0" applyFont="1" applyBorder="1" applyAlignment="1">
      <alignment horizontal="justify" vertical="center"/>
    </xf>
    <xf numFmtId="178" fontId="26" fillId="0" borderId="0" xfId="0" applyNumberFormat="1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178" fontId="26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justify" vertical="center"/>
    </xf>
    <xf numFmtId="4" fontId="39" fillId="24" borderId="13" xfId="5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37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186" fontId="43" fillId="25" borderId="13" xfId="0" applyNumberFormat="1" applyFont="1" applyFill="1" applyBorder="1" applyAlignment="1">
      <alignment horizontal="center"/>
    </xf>
    <xf numFmtId="186" fontId="43" fillId="25" borderId="13" xfId="0" applyNumberFormat="1" applyFont="1" applyFill="1" applyBorder="1" applyAlignment="1">
      <alignment horizontal="center" wrapText="1"/>
    </xf>
    <xf numFmtId="178" fontId="43" fillId="25" borderId="13" xfId="0" applyNumberFormat="1" applyFont="1" applyFill="1" applyBorder="1" applyAlignment="1">
      <alignment horizontal="center" vertical="center"/>
    </xf>
    <xf numFmtId="0" fontId="46" fillId="0" borderId="0" xfId="58" applyFont="1" applyFill="1">
      <alignment/>
      <protection/>
    </xf>
    <xf numFmtId="0" fontId="37" fillId="0" borderId="0" xfId="58" applyFont="1" applyFill="1" applyAlignment="1">
      <alignment/>
      <protection/>
    </xf>
    <xf numFmtId="4" fontId="39" fillId="25" borderId="13" xfId="59" applyNumberFormat="1" applyFont="1" applyFill="1" applyBorder="1" applyAlignment="1">
      <alignment horizontal="center" vertical="center"/>
      <protection/>
    </xf>
    <xf numFmtId="177" fontId="43" fillId="0" borderId="13" xfId="0" applyNumberFormat="1" applyFont="1" applyFill="1" applyBorder="1" applyAlignment="1" applyProtection="1">
      <alignment horizontal="center" wrapText="1"/>
      <protection locked="0"/>
    </xf>
    <xf numFmtId="0" fontId="51" fillId="0" borderId="13" xfId="0" applyFont="1" applyFill="1" applyBorder="1" applyAlignment="1">
      <alignment vertical="top" wrapText="1"/>
    </xf>
    <xf numFmtId="0" fontId="32" fillId="25" borderId="13" xfId="0" applyFont="1" applyFill="1" applyBorder="1" applyAlignment="1">
      <alignment horizontal="left" vertical="top" wrapText="1"/>
    </xf>
    <xf numFmtId="177" fontId="32" fillId="0" borderId="13" xfId="58" applyNumberFormat="1" applyFont="1" applyFill="1" applyBorder="1" applyAlignment="1">
      <alignment horizontal="center"/>
      <protection/>
    </xf>
    <xf numFmtId="178" fontId="45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center" vertical="center"/>
    </xf>
    <xf numFmtId="0" fontId="32" fillId="0" borderId="13" xfId="0" applyFont="1" applyBorder="1" applyAlignment="1">
      <alignment horizontal="center" wrapText="1"/>
    </xf>
    <xf numFmtId="0" fontId="37" fillId="0" borderId="0" xfId="58" applyFont="1" applyFill="1">
      <alignment/>
      <protection/>
    </xf>
    <xf numFmtId="0" fontId="46" fillId="0" borderId="0" xfId="58" applyFont="1" applyFill="1" applyBorder="1">
      <alignment/>
      <protection/>
    </xf>
    <xf numFmtId="0" fontId="37" fillId="0" borderId="0" xfId="58" applyFont="1" applyFill="1" applyBorder="1" applyAlignment="1">
      <alignment/>
      <protection/>
    </xf>
    <xf numFmtId="0" fontId="37" fillId="0" borderId="0" xfId="58" applyFont="1" applyFill="1" applyBorder="1">
      <alignment/>
      <protection/>
    </xf>
    <xf numFmtId="0" fontId="59" fillId="0" borderId="0" xfId="0" applyFont="1" applyFill="1" applyAlignment="1">
      <alignment/>
    </xf>
    <xf numFmtId="49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/>
    </xf>
    <xf numFmtId="49" fontId="37" fillId="0" borderId="13" xfId="0" applyNumberFormat="1" applyFont="1" applyFill="1" applyBorder="1" applyAlignment="1">
      <alignment horizontal="center"/>
    </xf>
    <xf numFmtId="178" fontId="42" fillId="0" borderId="13" xfId="0" applyNumberFormat="1" applyFont="1" applyFill="1" applyBorder="1" applyAlignment="1">
      <alignment horizontal="center" vertical="center"/>
    </xf>
    <xf numFmtId="178" fontId="37" fillId="0" borderId="0" xfId="0" applyNumberFormat="1" applyFont="1" applyAlignment="1">
      <alignment/>
    </xf>
    <xf numFmtId="178" fontId="59" fillId="0" borderId="0" xfId="0" applyNumberFormat="1" applyFont="1" applyFill="1" applyBorder="1" applyAlignment="1">
      <alignment/>
    </xf>
    <xf numFmtId="0" fontId="42" fillId="0" borderId="13" xfId="0" applyFont="1" applyFill="1" applyBorder="1" applyAlignment="1">
      <alignment wrapText="1"/>
    </xf>
    <xf numFmtId="0" fontId="37" fillId="0" borderId="13" xfId="0" applyFont="1" applyFill="1" applyBorder="1" applyAlignment="1">
      <alignment wrapText="1"/>
    </xf>
    <xf numFmtId="178" fontId="37" fillId="0" borderId="13" xfId="0" applyNumberFormat="1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wrapText="1"/>
    </xf>
    <xf numFmtId="186" fontId="37" fillId="0" borderId="13" xfId="0" applyNumberFormat="1" applyFont="1" applyFill="1" applyBorder="1" applyAlignment="1">
      <alignment horizontal="center"/>
    </xf>
    <xf numFmtId="178" fontId="59" fillId="0" borderId="0" xfId="0" applyNumberFormat="1" applyFont="1" applyFill="1" applyAlignment="1">
      <alignment/>
    </xf>
    <xf numFmtId="178" fontId="37" fillId="0" borderId="13" xfId="0" applyNumberFormat="1" applyFont="1" applyFill="1" applyBorder="1" applyAlignment="1" applyProtection="1">
      <alignment horizontal="center" vertical="center"/>
      <protection locked="0"/>
    </xf>
    <xf numFmtId="178" fontId="42" fillId="0" borderId="13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>
      <alignment/>
    </xf>
    <xf numFmtId="178" fontId="62" fillId="0" borderId="0" xfId="0" applyNumberFormat="1" applyFont="1" applyFill="1" applyAlignment="1">
      <alignment/>
    </xf>
    <xf numFmtId="178" fontId="37" fillId="0" borderId="13" xfId="0" applyNumberFormat="1" applyFont="1" applyFill="1" applyBorder="1" applyAlignment="1">
      <alignment horizontal="center"/>
    </xf>
    <xf numFmtId="178" fontId="37" fillId="0" borderId="13" xfId="0" applyNumberFormat="1" applyFont="1" applyFill="1" applyBorder="1" applyAlignment="1" applyProtection="1">
      <alignment horizontal="center"/>
      <protection locked="0"/>
    </xf>
    <xf numFmtId="178" fontId="37" fillId="0" borderId="16" xfId="0" applyNumberFormat="1" applyFont="1" applyFill="1" applyBorder="1" applyAlignment="1" applyProtection="1">
      <alignment horizontal="center" vertical="center"/>
      <protection locked="0"/>
    </xf>
    <xf numFmtId="178" fontId="37" fillId="0" borderId="17" xfId="0" applyNumberFormat="1" applyFont="1" applyFill="1" applyBorder="1" applyAlignment="1" applyProtection="1">
      <alignment horizontal="center" vertical="center"/>
      <protection locked="0"/>
    </xf>
    <xf numFmtId="178" fontId="37" fillId="0" borderId="15" xfId="0" applyNumberFormat="1" applyFont="1" applyFill="1" applyBorder="1" applyAlignment="1" applyProtection="1">
      <alignment horizontal="center" vertical="center"/>
      <protection locked="0"/>
    </xf>
    <xf numFmtId="178" fontId="37" fillId="0" borderId="0" xfId="0" applyNumberFormat="1" applyFont="1" applyFill="1" applyBorder="1" applyAlignment="1" applyProtection="1">
      <alignment horizontal="center" vertical="center"/>
      <protection locked="0"/>
    </xf>
    <xf numFmtId="178" fontId="26" fillId="0" borderId="17" xfId="0" applyNumberFormat="1" applyFont="1" applyFill="1" applyBorder="1" applyAlignment="1" applyProtection="1">
      <alignment horizontal="center" vertical="center"/>
      <protection locked="0"/>
    </xf>
    <xf numFmtId="178" fontId="37" fillId="0" borderId="13" xfId="58" applyNumberFormat="1" applyFont="1" applyFill="1" applyBorder="1" applyAlignment="1">
      <alignment horizontal="center"/>
      <protection/>
    </xf>
    <xf numFmtId="0" fontId="59" fillId="0" borderId="0" xfId="0" applyFont="1" applyFill="1" applyBorder="1" applyAlignment="1">
      <alignment/>
    </xf>
    <xf numFmtId="178" fontId="62" fillId="0" borderId="0" xfId="0" applyNumberFormat="1" applyFont="1" applyFill="1" applyBorder="1" applyAlignment="1">
      <alignment/>
    </xf>
    <xf numFmtId="0" fontId="37" fillId="0" borderId="13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justify"/>
    </xf>
    <xf numFmtId="0" fontId="42" fillId="0" borderId="0" xfId="0" applyFont="1" applyAlignment="1">
      <alignment horizontal="justify"/>
    </xf>
    <xf numFmtId="0" fontId="37" fillId="0" borderId="0" xfId="0" applyFont="1" applyFill="1" applyBorder="1" applyAlignment="1">
      <alignment horizontal="left" wrapText="1"/>
    </xf>
    <xf numFmtId="178" fontId="37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wrapText="1"/>
    </xf>
    <xf numFmtId="49" fontId="42" fillId="0" borderId="0" xfId="0" applyNumberFormat="1" applyFont="1" applyFill="1" applyBorder="1" applyAlignment="1">
      <alignment horizontal="center"/>
    </xf>
    <xf numFmtId="178" fontId="42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justify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top" wrapText="1"/>
    </xf>
    <xf numFmtId="49" fontId="43" fillId="0" borderId="16" xfId="0" applyNumberFormat="1" applyFont="1" applyBorder="1" applyAlignment="1">
      <alignment horizontal="center" wrapText="1"/>
    </xf>
    <xf numFmtId="0" fontId="43" fillId="0" borderId="13" xfId="0" applyFont="1" applyBorder="1" applyAlignment="1">
      <alignment horizontal="justify" vertical="center"/>
    </xf>
    <xf numFmtId="1" fontId="32" fillId="0" borderId="0" xfId="0" applyNumberFormat="1" applyFont="1" applyFill="1" applyAlignment="1">
      <alignment horizontal="right"/>
    </xf>
    <xf numFmtId="185" fontId="35" fillId="0" borderId="0" xfId="0" applyNumberFormat="1" applyFont="1" applyFill="1" applyBorder="1" applyAlignment="1">
      <alignment horizontal="center" vertical="center"/>
    </xf>
    <xf numFmtId="211" fontId="39" fillId="0" borderId="0" xfId="0" applyNumberFormat="1" applyFont="1" applyBorder="1" applyAlignment="1">
      <alignment/>
    </xf>
    <xf numFmtId="1" fontId="26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2" fillId="0" borderId="16" xfId="0" applyFont="1" applyBorder="1" applyAlignment="1">
      <alignment horizontal="center" wrapText="1"/>
    </xf>
    <xf numFmtId="1" fontId="43" fillId="0" borderId="13" xfId="0" applyNumberFormat="1" applyFont="1" applyBorder="1" applyAlignment="1">
      <alignment horizontal="center"/>
    </xf>
    <xf numFmtId="0" fontId="43" fillId="0" borderId="13" xfId="0" applyFont="1" applyBorder="1" applyAlignment="1">
      <alignment vertical="top"/>
    </xf>
    <xf numFmtId="0" fontId="28" fillId="26" borderId="0" xfId="0" applyFont="1" applyFill="1" applyAlignment="1">
      <alignment/>
    </xf>
    <xf numFmtId="0" fontId="32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39" fillId="0" borderId="13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32" fillId="0" borderId="13" xfId="0" applyFont="1" applyBorder="1" applyAlignment="1">
      <alignment vertical="center" wrapText="1"/>
    </xf>
    <xf numFmtId="0" fontId="32" fillId="0" borderId="13" xfId="0" applyFont="1" applyBorder="1" applyAlignment="1">
      <alignment horizontal="justify" vertical="center" wrapText="1"/>
    </xf>
    <xf numFmtId="4" fontId="31" fillId="0" borderId="10" xfId="58" applyNumberFormat="1" applyFont="1" applyFill="1" applyBorder="1">
      <alignment/>
      <protection/>
    </xf>
    <xf numFmtId="0" fontId="32" fillId="0" borderId="0" xfId="58" applyFont="1" applyFill="1" applyBorder="1" applyAlignment="1">
      <alignment horizontal="left" wrapText="1" indent="1"/>
      <protection/>
    </xf>
    <xf numFmtId="0" fontId="39" fillId="0" borderId="0" xfId="58" applyFont="1" applyFill="1" applyBorder="1" applyAlignment="1">
      <alignment horizontal="center" vertical="center"/>
      <protection/>
    </xf>
    <xf numFmtId="0" fontId="39" fillId="0" borderId="0" xfId="58" applyFont="1" applyFill="1" applyBorder="1" applyAlignment="1">
      <alignment wrapText="1"/>
      <protection/>
    </xf>
    <xf numFmtId="178" fontId="39" fillId="0" borderId="0" xfId="58" applyNumberFormat="1" applyFont="1" applyFill="1" applyBorder="1">
      <alignment/>
      <protection/>
    </xf>
    <xf numFmtId="0" fontId="32" fillId="0" borderId="13" xfId="0" applyFont="1" applyFill="1" applyBorder="1" applyAlignment="1">
      <alignment horizontal="justify"/>
    </xf>
    <xf numFmtId="0" fontId="32" fillId="0" borderId="13" xfId="0" applyFont="1" applyBorder="1" applyAlignment="1">
      <alignment wrapText="1"/>
    </xf>
    <xf numFmtId="0" fontId="32" fillId="24" borderId="13" xfId="0" applyFont="1" applyFill="1" applyBorder="1" applyAlignment="1">
      <alignment horizontal="center" vertical="top" wrapText="1"/>
    </xf>
    <xf numFmtId="0" fontId="77" fillId="27" borderId="20" xfId="0" applyFont="1" applyFill="1" applyBorder="1" applyAlignment="1">
      <alignment horizontal="center" vertical="center" wrapText="1"/>
    </xf>
    <xf numFmtId="0" fontId="77" fillId="27" borderId="18" xfId="0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9" fillId="24" borderId="13" xfId="0" applyFont="1" applyFill="1" applyBorder="1" applyAlignment="1">
      <alignment horizontal="center" vertical="top" wrapText="1"/>
    </xf>
    <xf numFmtId="0" fontId="39" fillId="0" borderId="13" xfId="0" applyFont="1" applyBorder="1" applyAlignment="1">
      <alignment wrapText="1"/>
    </xf>
    <xf numFmtId="3" fontId="32" fillId="25" borderId="13" xfId="0" applyNumberFormat="1" applyFont="1" applyFill="1" applyBorder="1" applyAlignment="1" applyProtection="1">
      <alignment vertical="center" wrapText="1"/>
      <protection/>
    </xf>
    <xf numFmtId="3" fontId="39" fillId="25" borderId="13" xfId="0" applyNumberFormat="1" applyFont="1" applyFill="1" applyBorder="1" applyAlignment="1" applyProtection="1">
      <alignment horizontal="center" vertical="center" wrapText="1"/>
      <protection/>
    </xf>
    <xf numFmtId="181" fontId="39" fillId="25" borderId="13" xfId="0" applyNumberFormat="1" applyFont="1" applyFill="1" applyBorder="1" applyAlignment="1">
      <alignment horizontal="center" vertical="center"/>
    </xf>
    <xf numFmtId="0" fontId="39" fillId="25" borderId="11" xfId="0" applyFont="1" applyFill="1" applyBorder="1" applyAlignment="1">
      <alignment horizontal="center" vertical="top" wrapText="1"/>
    </xf>
    <xf numFmtId="0" fontId="39" fillId="25" borderId="12" xfId="0" applyFont="1" applyFill="1" applyBorder="1" applyAlignment="1">
      <alignment horizontal="center" vertical="top" wrapText="1"/>
    </xf>
    <xf numFmtId="0" fontId="32" fillId="25" borderId="18" xfId="0" applyFont="1" applyFill="1" applyBorder="1" applyAlignment="1">
      <alignment wrapText="1"/>
    </xf>
    <xf numFmtId="0" fontId="39" fillId="25" borderId="21" xfId="0" applyFont="1" applyFill="1" applyBorder="1" applyAlignment="1">
      <alignment horizontal="center" vertical="top" wrapText="1"/>
    </xf>
    <xf numFmtId="0" fontId="39" fillId="25" borderId="22" xfId="0" applyFont="1" applyFill="1" applyBorder="1" applyAlignment="1">
      <alignment horizontal="center" vertical="top" wrapText="1"/>
    </xf>
    <xf numFmtId="0" fontId="39" fillId="25" borderId="23" xfId="0" applyFont="1" applyFill="1" applyBorder="1" applyAlignment="1">
      <alignment horizontal="center" vertical="top" wrapText="1"/>
    </xf>
    <xf numFmtId="0" fontId="39" fillId="25" borderId="20" xfId="0" applyFont="1" applyFill="1" applyBorder="1" applyAlignment="1">
      <alignment horizontal="center" vertical="top" wrapText="1"/>
    </xf>
    <xf numFmtId="0" fontId="39" fillId="25" borderId="18" xfId="0" applyFont="1" applyFill="1" applyBorder="1" applyAlignment="1">
      <alignment vertical="top" wrapText="1"/>
    </xf>
    <xf numFmtId="3" fontId="39" fillId="25" borderId="13" xfId="0" applyNumberFormat="1" applyFont="1" applyFill="1" applyBorder="1" applyAlignment="1" applyProtection="1">
      <alignment horizontal="left" vertical="center" wrapText="1"/>
      <protection/>
    </xf>
    <xf numFmtId="0" fontId="37" fillId="0" borderId="0" xfId="58" applyFont="1" applyFill="1" applyAlignment="1">
      <alignment horizontal="left"/>
      <protection/>
    </xf>
    <xf numFmtId="49" fontId="32" fillId="0" borderId="13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/>
    </xf>
    <xf numFmtId="0" fontId="32" fillId="0" borderId="0" xfId="58" applyFont="1" applyFill="1" applyBorder="1" applyAlignment="1">
      <alignment/>
      <protection/>
    </xf>
    <xf numFmtId="0" fontId="32" fillId="0" borderId="0" xfId="58" applyFont="1" applyFill="1" applyBorder="1">
      <alignment/>
      <protection/>
    </xf>
    <xf numFmtId="0" fontId="40" fillId="0" borderId="13" xfId="0" applyFont="1" applyFill="1" applyBorder="1" applyAlignment="1">
      <alignment horizontal="left" wrapText="1"/>
    </xf>
    <xf numFmtId="49" fontId="40" fillId="0" borderId="13" xfId="0" applyNumberFormat="1" applyFont="1" applyFill="1" applyBorder="1" applyAlignment="1">
      <alignment horizontal="center"/>
    </xf>
    <xf numFmtId="49" fontId="32" fillId="0" borderId="13" xfId="0" applyNumberFormat="1" applyFont="1" applyFill="1" applyBorder="1" applyAlignment="1">
      <alignment horizontal="center"/>
    </xf>
    <xf numFmtId="0" fontId="40" fillId="0" borderId="13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32" fillId="0" borderId="13" xfId="0" applyFont="1" applyFill="1" applyBorder="1" applyAlignment="1">
      <alignment wrapText="1"/>
    </xf>
    <xf numFmtId="0" fontId="32" fillId="0" borderId="13" xfId="0" applyFont="1" applyFill="1" applyBorder="1" applyAlignment="1">
      <alignment horizontal="left" wrapText="1"/>
    </xf>
    <xf numFmtId="189" fontId="32" fillId="0" borderId="13" xfId="56" applyNumberFormat="1" applyFont="1" applyFill="1" applyBorder="1" applyAlignment="1" applyProtection="1">
      <alignment wrapText="1"/>
      <protection hidden="1"/>
    </xf>
    <xf numFmtId="189" fontId="32" fillId="0" borderId="10" xfId="56" applyNumberFormat="1" applyFont="1" applyFill="1" applyBorder="1" applyAlignment="1" applyProtection="1">
      <alignment wrapText="1"/>
      <protection hidden="1"/>
    </xf>
    <xf numFmtId="0" fontId="67" fillId="0" borderId="13" xfId="0" applyFont="1" applyFill="1" applyBorder="1" applyAlignment="1">
      <alignment wrapText="1"/>
    </xf>
    <xf numFmtId="0" fontId="67" fillId="0" borderId="13" xfId="0" applyFont="1" applyFill="1" applyBorder="1" applyAlignment="1">
      <alignment horizontal="left" wrapText="1"/>
    </xf>
    <xf numFmtId="0" fontId="32" fillId="0" borderId="11" xfId="0" applyFont="1" applyBorder="1" applyAlignment="1">
      <alignment vertical="center"/>
    </xf>
    <xf numFmtId="0" fontId="32" fillId="0" borderId="12" xfId="0" applyFont="1" applyBorder="1" applyAlignment="1">
      <alignment horizontal="right" vertical="center"/>
    </xf>
    <xf numFmtId="192" fontId="32" fillId="0" borderId="13" xfId="54" applyNumberFormat="1" applyFont="1" applyFill="1" applyBorder="1" applyAlignment="1" applyProtection="1">
      <alignment horizontal="center" wrapText="1"/>
      <protection hidden="1"/>
    </xf>
    <xf numFmtId="193" fontId="32" fillId="0" borderId="13" xfId="54" applyNumberFormat="1" applyFont="1" applyFill="1" applyBorder="1" applyAlignment="1" applyProtection="1">
      <alignment horizontal="center" wrapText="1"/>
      <protection hidden="1"/>
    </xf>
    <xf numFmtId="0" fontId="32" fillId="0" borderId="11" xfId="0" applyFont="1" applyBorder="1" applyAlignment="1">
      <alignment vertical="center" wrapText="1"/>
    </xf>
    <xf numFmtId="189" fontId="32" fillId="0" borderId="13" xfId="54" applyNumberFormat="1" applyFont="1" applyFill="1" applyBorder="1" applyAlignment="1" applyProtection="1">
      <alignment wrapText="1"/>
      <protection hidden="1"/>
    </xf>
    <xf numFmtId="189" fontId="32" fillId="0" borderId="13" xfId="54" applyNumberFormat="1" applyFont="1" applyFill="1" applyBorder="1" applyAlignment="1" applyProtection="1">
      <alignment horizontal="center" wrapText="1"/>
      <protection hidden="1"/>
    </xf>
    <xf numFmtId="191" fontId="32" fillId="0" borderId="13" xfId="54" applyNumberFormat="1" applyFont="1" applyFill="1" applyBorder="1" applyAlignment="1" applyProtection="1">
      <alignment horizontal="center" wrapText="1"/>
      <protection hidden="1"/>
    </xf>
    <xf numFmtId="189" fontId="32" fillId="0" borderId="15" xfId="54" applyNumberFormat="1" applyFont="1" applyFill="1" applyBorder="1" applyAlignment="1" applyProtection="1">
      <alignment wrapText="1"/>
      <protection hidden="1"/>
    </xf>
    <xf numFmtId="0" fontId="32" fillId="0" borderId="15" xfId="0" applyFont="1" applyBorder="1" applyAlignment="1">
      <alignment horizontal="justify"/>
    </xf>
    <xf numFmtId="49" fontId="32" fillId="0" borderId="15" xfId="0" applyNumberFormat="1" applyFont="1" applyFill="1" applyBorder="1" applyAlignment="1">
      <alignment horizontal="center"/>
    </xf>
    <xf numFmtId="49" fontId="32" fillId="0" borderId="15" xfId="56" applyNumberFormat="1" applyFont="1" applyFill="1" applyBorder="1" applyAlignment="1" applyProtection="1">
      <alignment horizontal="center"/>
      <protection hidden="1"/>
    </xf>
    <xf numFmtId="49" fontId="32" fillId="0" borderId="13" xfId="56" applyNumberFormat="1" applyFont="1" applyFill="1" applyBorder="1" applyAlignment="1" applyProtection="1">
      <alignment horizontal="center"/>
      <protection hidden="1"/>
    </xf>
    <xf numFmtId="49" fontId="32" fillId="0" borderId="13" xfId="57" applyNumberFormat="1" applyFont="1" applyFill="1" applyBorder="1" applyAlignment="1" applyProtection="1">
      <alignment horizontal="justify"/>
      <protection hidden="1"/>
    </xf>
    <xf numFmtId="0" fontId="32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right"/>
    </xf>
    <xf numFmtId="0" fontId="68" fillId="0" borderId="13" xfId="0" applyFont="1" applyBorder="1" applyAlignment="1">
      <alignment horizontal="justify" vertical="center" wrapText="1"/>
    </xf>
    <xf numFmtId="0" fontId="32" fillId="0" borderId="0" xfId="0" applyFont="1" applyFill="1" applyAlignment="1">
      <alignment horizontal="justify"/>
    </xf>
    <xf numFmtId="49" fontId="32" fillId="28" borderId="13" xfId="0" applyNumberFormat="1" applyFont="1" applyFill="1" applyBorder="1" applyAlignment="1">
      <alignment horizontal="center"/>
    </xf>
    <xf numFmtId="0" fontId="32" fillId="0" borderId="13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32" fillId="25" borderId="13" xfId="0" applyFont="1" applyFill="1" applyBorder="1" applyAlignment="1">
      <alignment wrapText="1"/>
    </xf>
    <xf numFmtId="0" fontId="43" fillId="0" borderId="17" xfId="0" applyFont="1" applyBorder="1" applyAlignment="1">
      <alignment horizontal="center" wrapText="1"/>
    </xf>
    <xf numFmtId="0" fontId="41" fillId="0" borderId="15" xfId="0" applyFont="1" applyBorder="1" applyAlignment="1">
      <alignment vertical="top" wrapText="1"/>
    </xf>
    <xf numFmtId="0" fontId="77" fillId="25" borderId="13" xfId="0" applyFont="1" applyFill="1" applyBorder="1" applyAlignment="1">
      <alignment horizontal="left" wrapText="1"/>
    </xf>
    <xf numFmtId="4" fontId="40" fillId="0" borderId="0" xfId="58" applyNumberFormat="1" applyFont="1" applyFill="1" applyBorder="1" applyAlignment="1">
      <alignment horizontal="center"/>
      <protection/>
    </xf>
    <xf numFmtId="2" fontId="40" fillId="0" borderId="13" xfId="0" applyNumberFormat="1" applyFont="1" applyFill="1" applyBorder="1" applyAlignment="1">
      <alignment horizontal="center" vertical="center"/>
    </xf>
    <xf numFmtId="2" fontId="32" fillId="0" borderId="13" xfId="0" applyNumberFormat="1" applyFont="1" applyFill="1" applyBorder="1" applyAlignment="1">
      <alignment horizontal="center" vertical="center"/>
    </xf>
    <xf numFmtId="2" fontId="32" fillId="0" borderId="13" xfId="0" applyNumberFormat="1" applyFont="1" applyFill="1" applyBorder="1" applyAlignment="1">
      <alignment horizontal="center"/>
    </xf>
    <xf numFmtId="2" fontId="32" fillId="0" borderId="13" xfId="0" applyNumberFormat="1" applyFont="1" applyFill="1" applyBorder="1" applyAlignment="1" applyProtection="1">
      <alignment horizontal="center" vertical="center"/>
      <protection locked="0"/>
    </xf>
    <xf numFmtId="2" fontId="40" fillId="0" borderId="13" xfId="0" applyNumberFormat="1" applyFont="1" applyFill="1" applyBorder="1" applyAlignment="1" applyProtection="1">
      <alignment horizontal="center" vertical="center"/>
      <protection locked="0"/>
    </xf>
    <xf numFmtId="2" fontId="32" fillId="25" borderId="13" xfId="0" applyNumberFormat="1" applyFont="1" applyFill="1" applyBorder="1" applyAlignment="1">
      <alignment horizontal="center"/>
    </xf>
    <xf numFmtId="2" fontId="32" fillId="0" borderId="13" xfId="0" applyNumberFormat="1" applyFont="1" applyFill="1" applyBorder="1" applyAlignment="1">
      <alignment horizontal="center" wrapText="1"/>
    </xf>
    <xf numFmtId="2" fontId="32" fillId="25" borderId="13" xfId="0" applyNumberFormat="1" applyFont="1" applyFill="1" applyBorder="1" applyAlignment="1">
      <alignment horizontal="center" vertical="center"/>
    </xf>
    <xf numFmtId="2" fontId="32" fillId="0" borderId="13" xfId="0" applyNumberFormat="1" applyFont="1" applyFill="1" applyBorder="1" applyAlignment="1" applyProtection="1">
      <alignment horizontal="center"/>
      <protection locked="0"/>
    </xf>
    <xf numFmtId="2" fontId="32" fillId="0" borderId="13" xfId="58" applyNumberFormat="1" applyFont="1" applyFill="1" applyBorder="1" applyAlignment="1">
      <alignment horizontal="center"/>
      <protection/>
    </xf>
    <xf numFmtId="2" fontId="32" fillId="0" borderId="15" xfId="0" applyNumberFormat="1" applyFont="1" applyFill="1" applyBorder="1" applyAlignment="1" applyProtection="1">
      <alignment horizontal="center" vertical="center"/>
      <protection locked="0"/>
    </xf>
    <xf numFmtId="2" fontId="32" fillId="0" borderId="16" xfId="0" applyNumberFormat="1" applyFont="1" applyFill="1" applyBorder="1" applyAlignment="1" applyProtection="1">
      <alignment horizontal="center" vertical="center"/>
      <protection locked="0"/>
    </xf>
    <xf numFmtId="2" fontId="43" fillId="0" borderId="13" xfId="0" applyNumberFormat="1" applyFont="1" applyBorder="1" applyAlignment="1">
      <alignment horizontal="center" wrapText="1"/>
    </xf>
    <xf numFmtId="2" fontId="43" fillId="0" borderId="13" xfId="0" applyNumberFormat="1" applyFont="1" applyBorder="1" applyAlignment="1">
      <alignment horizontal="center"/>
    </xf>
    <xf numFmtId="2" fontId="43" fillId="0" borderId="13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61" fillId="0" borderId="13" xfId="0" applyFont="1" applyFill="1" applyBorder="1" applyAlignment="1">
      <alignment horizontal="center" vertical="center"/>
    </xf>
    <xf numFmtId="178" fontId="59" fillId="0" borderId="13" xfId="0" applyNumberFormat="1" applyFont="1" applyFill="1" applyBorder="1" applyAlignment="1">
      <alignment/>
    </xf>
    <xf numFmtId="186" fontId="37" fillId="0" borderId="13" xfId="0" applyNumberFormat="1" applyFont="1" applyFill="1" applyBorder="1" applyAlignment="1">
      <alignment horizontal="center" wrapText="1"/>
    </xf>
    <xf numFmtId="0" fontId="42" fillId="0" borderId="0" xfId="0" applyFont="1" applyFill="1" applyBorder="1" applyAlignment="1">
      <alignment wrapText="1"/>
    </xf>
    <xf numFmtId="0" fontId="63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178" fontId="4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wrapText="1"/>
    </xf>
    <xf numFmtId="0" fontId="65" fillId="0" borderId="0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center" wrapText="1"/>
    </xf>
    <xf numFmtId="49" fontId="65" fillId="0" borderId="0" xfId="0" applyNumberFormat="1" applyFont="1" applyFill="1" applyBorder="1" applyAlignment="1">
      <alignment wrapText="1"/>
    </xf>
    <xf numFmtId="49" fontId="37" fillId="0" borderId="0" xfId="0" applyNumberFormat="1" applyFont="1" applyFill="1" applyBorder="1" applyAlignment="1">
      <alignment horizontal="center" wrapText="1"/>
    </xf>
    <xf numFmtId="49" fontId="42" fillId="0" borderId="0" xfId="0" applyNumberFormat="1" applyFont="1" applyFill="1" applyBorder="1" applyAlignment="1">
      <alignment horizontal="center" wrapText="1"/>
    </xf>
    <xf numFmtId="0" fontId="64" fillId="0" borderId="0" xfId="0" applyFont="1" applyFill="1" applyBorder="1" applyAlignment="1">
      <alignment horizontal="center" wrapText="1"/>
    </xf>
    <xf numFmtId="49" fontId="46" fillId="0" borderId="0" xfId="0" applyNumberFormat="1" applyFont="1" applyFill="1" applyBorder="1" applyAlignment="1">
      <alignment horizontal="center"/>
    </xf>
    <xf numFmtId="178" fontId="46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wrapText="1"/>
    </xf>
    <xf numFmtId="0" fontId="46" fillId="0" borderId="0" xfId="0" applyFont="1" applyFill="1" applyBorder="1" applyAlignment="1">
      <alignment horizontal="left" wrapText="1"/>
    </xf>
    <xf numFmtId="178" fontId="46" fillId="0" borderId="0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49" fontId="42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37" fillId="0" borderId="0" xfId="0" applyFont="1" applyFill="1" applyBorder="1" applyAlignment="1">
      <alignment/>
    </xf>
    <xf numFmtId="49" fontId="37" fillId="0" borderId="0" xfId="0" applyNumberFormat="1" applyFont="1" applyFill="1" applyBorder="1" applyAlignment="1">
      <alignment/>
    </xf>
    <xf numFmtId="10" fontId="37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 horizontal="center" vertical="center"/>
    </xf>
    <xf numFmtId="49" fontId="59" fillId="0" borderId="0" xfId="0" applyNumberFormat="1" applyFont="1" applyFill="1" applyAlignment="1">
      <alignment/>
    </xf>
    <xf numFmtId="0" fontId="59" fillId="0" borderId="0" xfId="0" applyFont="1" applyFill="1" applyAlignment="1">
      <alignment horizontal="center" vertical="center"/>
    </xf>
    <xf numFmtId="0" fontId="32" fillId="0" borderId="0" xfId="0" applyFont="1" applyAlignment="1">
      <alignment/>
    </xf>
    <xf numFmtId="178" fontId="32" fillId="0" borderId="0" xfId="0" applyNumberFormat="1" applyFont="1" applyFill="1" applyAlignment="1">
      <alignment/>
    </xf>
    <xf numFmtId="49" fontId="32" fillId="0" borderId="0" xfId="0" applyNumberFormat="1" applyFont="1" applyFill="1" applyAlignment="1">
      <alignment/>
    </xf>
    <xf numFmtId="49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178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left" wrapText="1"/>
    </xf>
    <xf numFmtId="178" fontId="32" fillId="0" borderId="0" xfId="0" applyNumberFormat="1" applyFont="1" applyFill="1" applyBorder="1" applyAlignment="1">
      <alignment horizontal="center" vertical="center"/>
    </xf>
    <xf numFmtId="178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left" wrapText="1"/>
    </xf>
    <xf numFmtId="49" fontId="40" fillId="0" borderId="0" xfId="0" applyNumberFormat="1" applyFont="1" applyFill="1" applyBorder="1" applyAlignment="1">
      <alignment horizontal="center"/>
    </xf>
    <xf numFmtId="178" fontId="40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justify" wrapText="1"/>
    </xf>
    <xf numFmtId="0" fontId="40" fillId="0" borderId="0" xfId="0" applyFont="1" applyFill="1" applyBorder="1" applyAlignment="1">
      <alignment wrapText="1"/>
    </xf>
    <xf numFmtId="0" fontId="6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78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left" wrapText="1"/>
    </xf>
    <xf numFmtId="0" fontId="68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49" fontId="68" fillId="0" borderId="0" xfId="0" applyNumberFormat="1" applyFont="1" applyFill="1" applyBorder="1" applyAlignment="1">
      <alignment wrapText="1"/>
    </xf>
    <xf numFmtId="49" fontId="32" fillId="0" borderId="0" xfId="0" applyNumberFormat="1" applyFont="1" applyFill="1" applyBorder="1" applyAlignment="1">
      <alignment horizontal="center" wrapText="1"/>
    </xf>
    <xf numFmtId="49" fontId="40" fillId="0" borderId="0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wrapText="1"/>
    </xf>
    <xf numFmtId="49" fontId="39" fillId="0" borderId="0" xfId="0" applyNumberFormat="1" applyFont="1" applyFill="1" applyBorder="1" applyAlignment="1">
      <alignment horizontal="center"/>
    </xf>
    <xf numFmtId="178" fontId="39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Fill="1" applyBorder="1" applyAlignment="1">
      <alignment horizontal="left" wrapText="1"/>
    </xf>
    <xf numFmtId="178" fontId="39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 horizontal="right"/>
    </xf>
    <xf numFmtId="49" fontId="32" fillId="0" borderId="0" xfId="0" applyNumberFormat="1" applyFont="1" applyFill="1" applyBorder="1" applyAlignment="1">
      <alignment/>
    </xf>
    <xf numFmtId="10" fontId="32" fillId="0" borderId="0" xfId="0" applyNumberFormat="1" applyFont="1" applyFill="1" applyBorder="1" applyAlignment="1">
      <alignment horizontal="center" vertical="center"/>
    </xf>
    <xf numFmtId="0" fontId="25" fillId="0" borderId="0" xfId="58" applyFont="1" applyFill="1" applyAlignment="1">
      <alignment horizontal="right"/>
      <protection/>
    </xf>
    <xf numFmtId="0" fontId="43" fillId="0" borderId="13" xfId="0" applyFont="1" applyBorder="1" applyAlignment="1">
      <alignment horizontal="justify"/>
    </xf>
    <xf numFmtId="0" fontId="43" fillId="0" borderId="13" xfId="58" applyFont="1" applyFill="1" applyBorder="1" applyAlignment="1">
      <alignment horizontal="justify" vertical="center" wrapText="1"/>
      <protection/>
    </xf>
    <xf numFmtId="0" fontId="41" fillId="0" borderId="13" xfId="0" applyFont="1" applyBorder="1" applyAlignment="1">
      <alignment horizontal="justify"/>
    </xf>
    <xf numFmtId="0" fontId="39" fillId="0" borderId="17" xfId="58" applyFont="1" applyFill="1" applyBorder="1" applyAlignment="1">
      <alignment horizontal="center" vertical="center" wrapText="1"/>
      <protection/>
    </xf>
    <xf numFmtId="0" fontId="40" fillId="0" borderId="17" xfId="58" applyFont="1" applyFill="1" applyBorder="1" applyAlignment="1">
      <alignment horizontal="center" vertical="center"/>
      <protection/>
    </xf>
    <xf numFmtId="0" fontId="32" fillId="0" borderId="17" xfId="58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0" fontId="77" fillId="0" borderId="13" xfId="0" applyFont="1" applyBorder="1" applyAlignment="1">
      <alignment vertical="center" wrapText="1"/>
    </xf>
    <xf numFmtId="0" fontId="43" fillId="0" borderId="0" xfId="58" applyFont="1" applyFill="1" applyAlignment="1">
      <alignment horizontal="right"/>
      <protection/>
    </xf>
    <xf numFmtId="0" fontId="0" fillId="0" borderId="0" xfId="0" applyFont="1" applyAlignment="1">
      <alignment horizontal="right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49" fontId="43" fillId="0" borderId="0" xfId="0" applyNumberFormat="1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wrapText="1"/>
    </xf>
    <xf numFmtId="2" fontId="41" fillId="0" borderId="13" xfId="0" applyNumberFormat="1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vertical="top" wrapText="1"/>
    </xf>
    <xf numFmtId="0" fontId="43" fillId="0" borderId="0" xfId="0" applyFont="1" applyFill="1" applyAlignment="1">
      <alignment vertical="top"/>
    </xf>
    <xf numFmtId="0" fontId="43" fillId="0" borderId="13" xfId="0" applyFont="1" applyFill="1" applyBorder="1" applyAlignment="1">
      <alignment vertical="top" wrapText="1"/>
    </xf>
    <xf numFmtId="2" fontId="43" fillId="0" borderId="13" xfId="0" applyNumberFormat="1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top" wrapText="1"/>
    </xf>
    <xf numFmtId="2" fontId="43" fillId="0" borderId="13" xfId="0" applyNumberFormat="1" applyFont="1" applyFill="1" applyBorder="1" applyAlignment="1">
      <alignment horizontal="center"/>
    </xf>
    <xf numFmtId="189" fontId="43" fillId="0" borderId="13" xfId="56" applyNumberFormat="1" applyFont="1" applyFill="1" applyBorder="1" applyAlignment="1" applyProtection="1">
      <alignment vertical="top" wrapText="1"/>
      <protection hidden="1"/>
    </xf>
    <xf numFmtId="189" fontId="43" fillId="0" borderId="13" xfId="56" applyNumberFormat="1" applyFont="1" applyFill="1" applyBorder="1" applyAlignment="1" applyProtection="1">
      <alignment wrapText="1"/>
      <protection hidden="1"/>
    </xf>
    <xf numFmtId="189" fontId="43" fillId="0" borderId="10" xfId="56" applyNumberFormat="1" applyFont="1" applyFill="1" applyBorder="1" applyAlignment="1" applyProtection="1">
      <alignment vertical="top" wrapText="1"/>
      <protection hidden="1"/>
    </xf>
    <xf numFmtId="189" fontId="43" fillId="0" borderId="10" xfId="56" applyNumberFormat="1" applyFont="1" applyFill="1" applyBorder="1" applyAlignment="1" applyProtection="1">
      <alignment wrapText="1"/>
      <protection hidden="1"/>
    </xf>
    <xf numFmtId="2" fontId="43" fillId="0" borderId="13" xfId="0" applyNumberFormat="1" applyFont="1" applyFill="1" applyBorder="1" applyAlignment="1" applyProtection="1">
      <alignment horizontal="center" vertical="center"/>
      <protection locked="0"/>
    </xf>
    <xf numFmtId="2" fontId="41" fillId="0" borderId="13" xfId="0" applyNumberFormat="1" applyFont="1" applyFill="1" applyBorder="1" applyAlignment="1" applyProtection="1">
      <alignment horizontal="center" vertical="center"/>
      <protection locked="0"/>
    </xf>
    <xf numFmtId="0" fontId="43" fillId="0" borderId="13" xfId="58" applyFont="1" applyFill="1" applyBorder="1" applyAlignment="1">
      <alignment horizontal="justify" vertical="top" wrapText="1"/>
      <protection/>
    </xf>
    <xf numFmtId="2" fontId="43" fillId="25" borderId="13" xfId="0" applyNumberFormat="1" applyFont="1" applyFill="1" applyBorder="1" applyAlignment="1">
      <alignment horizontal="center"/>
    </xf>
    <xf numFmtId="2" fontId="43" fillId="25" borderId="13" xfId="0" applyNumberFormat="1" applyFont="1" applyFill="1" applyBorder="1" applyAlignment="1">
      <alignment horizontal="center" wrapText="1"/>
    </xf>
    <xf numFmtId="0" fontId="71" fillId="0" borderId="13" xfId="0" applyFont="1" applyFill="1" applyBorder="1" applyAlignment="1">
      <alignment vertical="top" wrapText="1"/>
    </xf>
    <xf numFmtId="0" fontId="71" fillId="0" borderId="13" xfId="0" applyFont="1" applyFill="1" applyBorder="1" applyAlignment="1">
      <alignment wrapText="1"/>
    </xf>
    <xf numFmtId="2" fontId="43" fillId="25" borderId="13" xfId="0" applyNumberFormat="1" applyFont="1" applyFill="1" applyBorder="1" applyAlignment="1">
      <alignment horizontal="center" vertical="center"/>
    </xf>
    <xf numFmtId="2" fontId="43" fillId="0" borderId="13" xfId="0" applyNumberFormat="1" applyFont="1" applyFill="1" applyBorder="1" applyAlignment="1" applyProtection="1">
      <alignment horizontal="center"/>
      <protection locked="0"/>
    </xf>
    <xf numFmtId="0" fontId="71" fillId="0" borderId="13" xfId="0" applyFont="1" applyFill="1" applyBorder="1" applyAlignment="1">
      <alignment horizontal="left" vertical="top" wrapText="1"/>
    </xf>
    <xf numFmtId="0" fontId="71" fillId="0" borderId="13" xfId="0" applyFont="1" applyFill="1" applyBorder="1" applyAlignment="1">
      <alignment horizontal="left" wrapText="1"/>
    </xf>
    <xf numFmtId="189" fontId="43" fillId="0" borderId="13" xfId="55" applyNumberFormat="1" applyFont="1" applyFill="1" applyBorder="1" applyAlignment="1" applyProtection="1">
      <alignment vertical="top" wrapText="1"/>
      <protection hidden="1"/>
    </xf>
    <xf numFmtId="189" fontId="43" fillId="0" borderId="13" xfId="55" applyNumberFormat="1" applyFont="1" applyFill="1" applyBorder="1" applyAlignment="1" applyProtection="1">
      <alignment wrapText="1"/>
      <protection hidden="1"/>
    </xf>
    <xf numFmtId="189" fontId="43" fillId="0" borderId="13" xfId="55" applyNumberFormat="1" applyFont="1" applyFill="1" applyBorder="1" applyAlignment="1" applyProtection="1">
      <alignment horizontal="center" wrapText="1"/>
      <protection hidden="1"/>
    </xf>
    <xf numFmtId="191" fontId="43" fillId="0" borderId="13" xfId="55" applyNumberFormat="1" applyFont="1" applyFill="1" applyBorder="1" applyAlignment="1" applyProtection="1">
      <alignment horizontal="center" wrapText="1"/>
      <protection hidden="1"/>
    </xf>
    <xf numFmtId="192" fontId="43" fillId="0" borderId="13" xfId="55" applyNumberFormat="1" applyFont="1" applyFill="1" applyBorder="1" applyAlignment="1" applyProtection="1">
      <alignment horizontal="center" wrapText="1"/>
      <protection hidden="1"/>
    </xf>
    <xf numFmtId="193" fontId="43" fillId="0" borderId="13" xfId="55" applyNumberFormat="1" applyFont="1" applyFill="1" applyBorder="1" applyAlignment="1" applyProtection="1">
      <alignment horizontal="center" wrapText="1"/>
      <protection hidden="1"/>
    </xf>
    <xf numFmtId="0" fontId="43" fillId="0" borderId="12" xfId="0" applyFont="1" applyBorder="1" applyAlignment="1">
      <alignment horizontal="right" vertical="center"/>
    </xf>
    <xf numFmtId="0" fontId="43" fillId="0" borderId="12" xfId="0" applyFont="1" applyBorder="1" applyAlignment="1">
      <alignment horizontal="center" vertical="center"/>
    </xf>
    <xf numFmtId="0" fontId="43" fillId="0" borderId="22" xfId="0" applyFont="1" applyBorder="1" applyAlignment="1">
      <alignment horizontal="right" vertical="center"/>
    </xf>
    <xf numFmtId="0" fontId="43" fillId="0" borderId="22" xfId="0" applyFont="1" applyBorder="1" applyAlignment="1">
      <alignment horizontal="center" vertical="center"/>
    </xf>
    <xf numFmtId="49" fontId="43" fillId="0" borderId="16" xfId="0" applyNumberFormat="1" applyFont="1" applyFill="1" applyBorder="1" applyAlignment="1">
      <alignment horizontal="center"/>
    </xf>
    <xf numFmtId="192" fontId="43" fillId="0" borderId="16" xfId="55" applyNumberFormat="1" applyFont="1" applyFill="1" applyBorder="1" applyAlignment="1" applyProtection="1">
      <alignment horizontal="center" wrapText="1"/>
      <protection hidden="1"/>
    </xf>
    <xf numFmtId="193" fontId="43" fillId="0" borderId="16" xfId="55" applyNumberFormat="1" applyFont="1" applyFill="1" applyBorder="1" applyAlignment="1" applyProtection="1">
      <alignment horizontal="center" wrapText="1"/>
      <protection hidden="1"/>
    </xf>
    <xf numFmtId="2" fontId="43" fillId="0" borderId="16" xfId="0" applyNumberFormat="1" applyFont="1" applyFill="1" applyBorder="1" applyAlignment="1" applyProtection="1">
      <alignment horizontal="center" vertical="center"/>
      <protection locked="0"/>
    </xf>
    <xf numFmtId="0" fontId="43" fillId="0" borderId="13" xfId="0" applyFont="1" applyBorder="1" applyAlignment="1">
      <alignment horizontal="right" vertical="center"/>
    </xf>
    <xf numFmtId="0" fontId="41" fillId="0" borderId="21" xfId="0" applyFont="1" applyBorder="1" applyAlignment="1">
      <alignment vertical="top" wrapText="1"/>
    </xf>
    <xf numFmtId="189" fontId="43" fillId="0" borderId="15" xfId="55" applyNumberFormat="1" applyFont="1" applyFill="1" applyBorder="1" applyAlignment="1" applyProtection="1">
      <alignment wrapText="1"/>
      <protection hidden="1"/>
    </xf>
    <xf numFmtId="189" fontId="43" fillId="0" borderId="15" xfId="55" applyNumberFormat="1" applyFont="1" applyFill="1" applyBorder="1" applyAlignment="1" applyProtection="1">
      <alignment horizontal="center" wrapText="1"/>
      <protection hidden="1"/>
    </xf>
    <xf numFmtId="0" fontId="41" fillId="0" borderId="13" xfId="0" applyFont="1" applyBorder="1" applyAlignment="1">
      <alignment horizontal="center" vertical="center"/>
    </xf>
    <xf numFmtId="2" fontId="41" fillId="0" borderId="13" xfId="0" applyNumberFormat="1" applyFont="1" applyBorder="1" applyAlignment="1">
      <alignment horizontal="center" vertical="center"/>
    </xf>
    <xf numFmtId="178" fontId="43" fillId="0" borderId="17" xfId="0" applyNumberFormat="1" applyFont="1" applyFill="1" applyBorder="1" applyAlignment="1" applyProtection="1">
      <alignment horizontal="center" vertical="center"/>
      <protection locked="0"/>
    </xf>
    <xf numFmtId="189" fontId="43" fillId="0" borderId="17" xfId="55" applyNumberFormat="1" applyFont="1" applyFill="1" applyBorder="1" applyAlignment="1" applyProtection="1">
      <alignment wrapText="1"/>
      <protection hidden="1"/>
    </xf>
    <xf numFmtId="0" fontId="41" fillId="0" borderId="13" xfId="0" applyFont="1" applyBorder="1" applyAlignment="1">
      <alignment horizontal="center"/>
    </xf>
    <xf numFmtId="189" fontId="43" fillId="0" borderId="15" xfId="55" applyNumberFormat="1" applyFont="1" applyFill="1" applyBorder="1" applyAlignment="1" applyProtection="1">
      <alignment vertical="top" wrapText="1"/>
      <protection hidden="1"/>
    </xf>
    <xf numFmtId="191" fontId="43" fillId="0" borderId="15" xfId="55" applyNumberFormat="1" applyFont="1" applyFill="1" applyBorder="1" applyAlignment="1" applyProtection="1">
      <alignment horizontal="center" wrapText="1"/>
      <protection hidden="1"/>
    </xf>
    <xf numFmtId="192" fontId="43" fillId="0" borderId="15" xfId="55" applyNumberFormat="1" applyFont="1" applyFill="1" applyBorder="1" applyAlignment="1" applyProtection="1">
      <alignment horizontal="center" wrapText="1"/>
      <protection hidden="1"/>
    </xf>
    <xf numFmtId="193" fontId="43" fillId="0" borderId="15" xfId="55" applyNumberFormat="1" applyFont="1" applyFill="1" applyBorder="1" applyAlignment="1" applyProtection="1">
      <alignment horizontal="center" wrapText="1"/>
      <protection hidden="1"/>
    </xf>
    <xf numFmtId="2" fontId="43" fillId="0" borderId="15" xfId="0" applyNumberFormat="1" applyFont="1" applyFill="1" applyBorder="1" applyAlignment="1" applyProtection="1">
      <alignment horizontal="center" vertical="center"/>
      <protection locked="0"/>
    </xf>
    <xf numFmtId="2" fontId="41" fillId="0" borderId="17" xfId="0" applyNumberFormat="1" applyFont="1" applyFill="1" applyBorder="1" applyAlignment="1" applyProtection="1">
      <alignment horizontal="center" vertical="center"/>
      <protection locked="0"/>
    </xf>
    <xf numFmtId="0" fontId="41" fillId="0" borderId="17" xfId="0" applyFont="1" applyFill="1" applyBorder="1" applyAlignment="1">
      <alignment horizontal="left" wrapText="1"/>
    </xf>
    <xf numFmtId="2" fontId="43" fillId="0" borderId="22" xfId="0" applyNumberFormat="1" applyFont="1" applyBorder="1" applyAlignment="1">
      <alignment horizontal="center" vertical="center"/>
    </xf>
    <xf numFmtId="178" fontId="41" fillId="0" borderId="17" xfId="0" applyNumberFormat="1" applyFont="1" applyFill="1" applyBorder="1" applyAlignment="1" applyProtection="1">
      <alignment horizontal="center" vertical="center"/>
      <protection locked="0"/>
    </xf>
    <xf numFmtId="178" fontId="43" fillId="0" borderId="10" xfId="0" applyNumberFormat="1" applyFont="1" applyFill="1" applyBorder="1" applyAlignment="1" applyProtection="1">
      <alignment horizontal="center" vertical="center"/>
      <protection locked="0"/>
    </xf>
    <xf numFmtId="2" fontId="43" fillId="0" borderId="13" xfId="58" applyNumberFormat="1" applyFont="1" applyFill="1" applyBorder="1" applyAlignment="1">
      <alignment horizontal="center"/>
      <protection/>
    </xf>
    <xf numFmtId="0" fontId="43" fillId="0" borderId="13" xfId="0" applyFont="1" applyBorder="1" applyAlignment="1">
      <alignment horizontal="justify" vertical="top"/>
    </xf>
    <xf numFmtId="0" fontId="43" fillId="0" borderId="15" xfId="0" applyFont="1" applyBorder="1" applyAlignment="1">
      <alignment horizontal="justify"/>
    </xf>
    <xf numFmtId="49" fontId="43" fillId="0" borderId="15" xfId="0" applyNumberFormat="1" applyFont="1" applyFill="1" applyBorder="1" applyAlignment="1">
      <alignment horizontal="center"/>
    </xf>
    <xf numFmtId="49" fontId="43" fillId="0" borderId="15" xfId="56" applyNumberFormat="1" applyFont="1" applyFill="1" applyBorder="1" applyAlignment="1" applyProtection="1">
      <alignment horizontal="center"/>
      <protection hidden="1"/>
    </xf>
    <xf numFmtId="49" fontId="43" fillId="0" borderId="13" xfId="56" applyNumberFormat="1" applyFont="1" applyFill="1" applyBorder="1" applyAlignment="1" applyProtection="1">
      <alignment horizontal="center"/>
      <protection hidden="1"/>
    </xf>
    <xf numFmtId="49" fontId="43" fillId="0" borderId="13" xfId="57" applyNumberFormat="1" applyFont="1" applyFill="1" applyBorder="1" applyAlignment="1" applyProtection="1">
      <alignment horizontal="justify" vertical="top"/>
      <protection hidden="1"/>
    </xf>
    <xf numFmtId="49" fontId="43" fillId="0" borderId="13" xfId="57" applyNumberFormat="1" applyFont="1" applyFill="1" applyBorder="1" applyAlignment="1" applyProtection="1">
      <alignment horizontal="justify"/>
      <protection hidden="1"/>
    </xf>
    <xf numFmtId="0" fontId="43" fillId="0" borderId="13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right"/>
    </xf>
    <xf numFmtId="2" fontId="43" fillId="0" borderId="17" xfId="0" applyNumberFormat="1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justify" vertical="top" wrapText="1"/>
    </xf>
    <xf numFmtId="0" fontId="41" fillId="0" borderId="15" xfId="0" applyFont="1" applyFill="1" applyBorder="1" applyAlignment="1">
      <alignment wrapText="1"/>
    </xf>
    <xf numFmtId="0" fontId="27" fillId="0" borderId="13" xfId="0" applyFont="1" applyFill="1" applyBorder="1" applyAlignment="1">
      <alignment vertical="top" wrapText="1"/>
    </xf>
    <xf numFmtId="49" fontId="43" fillId="0" borderId="13" xfId="0" applyNumberFormat="1" applyFont="1" applyFill="1" applyBorder="1" applyAlignment="1">
      <alignment horizontal="center" wrapText="1"/>
    </xf>
    <xf numFmtId="2" fontId="43" fillId="0" borderId="13" xfId="0" applyNumberFormat="1" applyFont="1" applyFill="1" applyBorder="1" applyAlignment="1" applyProtection="1">
      <alignment horizontal="center" wrapText="1"/>
      <protection locked="0"/>
    </xf>
    <xf numFmtId="0" fontId="25" fillId="0" borderId="13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vertical="center" wrapText="1"/>
    </xf>
    <xf numFmtId="2" fontId="43" fillId="0" borderId="13" xfId="0" applyNumberFormat="1" applyFont="1" applyFill="1" applyBorder="1" applyAlignment="1">
      <alignment horizontal="center" wrapText="1"/>
    </xf>
    <xf numFmtId="0" fontId="72" fillId="0" borderId="13" xfId="0" applyFont="1" applyBorder="1" applyAlignment="1">
      <alignment horizontal="justify" vertical="top" wrapText="1"/>
    </xf>
    <xf numFmtId="0" fontId="72" fillId="0" borderId="1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justify" vertical="top" wrapText="1"/>
    </xf>
    <xf numFmtId="0" fontId="43" fillId="0" borderId="13" xfId="0" applyFont="1" applyBorder="1" applyAlignment="1">
      <alignment horizontal="justify" vertical="center" wrapText="1"/>
    </xf>
    <xf numFmtId="0" fontId="43" fillId="0" borderId="13" xfId="0" applyFont="1" applyBorder="1" applyAlignment="1">
      <alignment vertical="center" wrapText="1"/>
    </xf>
    <xf numFmtId="0" fontId="43" fillId="0" borderId="0" xfId="0" applyFont="1" applyFill="1" applyAlignment="1">
      <alignment horizontal="justify" vertical="top"/>
    </xf>
    <xf numFmtId="0" fontId="43" fillId="0" borderId="0" xfId="0" applyFont="1" applyFill="1" applyAlignment="1">
      <alignment horizontal="justify"/>
    </xf>
    <xf numFmtId="49" fontId="43" fillId="28" borderId="13" xfId="0" applyNumberFormat="1" applyFont="1" applyFill="1" applyBorder="1" applyAlignment="1">
      <alignment horizontal="center"/>
    </xf>
    <xf numFmtId="0" fontId="43" fillId="0" borderId="17" xfId="0" applyFont="1" applyFill="1" applyBorder="1" applyAlignment="1">
      <alignment horizontal="left" wrapText="1"/>
    </xf>
    <xf numFmtId="0" fontId="78" fillId="25" borderId="13" xfId="0" applyFont="1" applyFill="1" applyBorder="1" applyAlignment="1">
      <alignment horizontal="left" vertical="top" wrapText="1"/>
    </xf>
    <xf numFmtId="0" fontId="43" fillId="25" borderId="17" xfId="0" applyFont="1" applyFill="1" applyBorder="1" applyAlignment="1">
      <alignment horizontal="left" vertical="center" wrapText="1"/>
    </xf>
    <xf numFmtId="49" fontId="43" fillId="25" borderId="13" xfId="0" applyNumberFormat="1" applyFont="1" applyFill="1" applyBorder="1" applyAlignment="1">
      <alignment horizontal="center"/>
    </xf>
    <xf numFmtId="0" fontId="43" fillId="25" borderId="13" xfId="0" applyFont="1" applyFill="1" applyBorder="1" applyAlignment="1">
      <alignment horizontal="center" wrapText="1"/>
    </xf>
    <xf numFmtId="0" fontId="43" fillId="25" borderId="13" xfId="0" applyFont="1" applyFill="1" applyBorder="1" applyAlignment="1">
      <alignment horizontal="left" vertical="top" wrapText="1"/>
    </xf>
    <xf numFmtId="0" fontId="43" fillId="25" borderId="17" xfId="0" applyFont="1" applyFill="1" applyBorder="1" applyAlignment="1">
      <alignment horizontal="left" wrapText="1"/>
    </xf>
    <xf numFmtId="0" fontId="43" fillId="0" borderId="15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center" wrapText="1"/>
    </xf>
    <xf numFmtId="0" fontId="41" fillId="0" borderId="13" xfId="0" applyFont="1" applyBorder="1" applyAlignment="1">
      <alignment horizontal="left" vertical="top" wrapText="1"/>
    </xf>
    <xf numFmtId="0" fontId="41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left" vertical="top" wrapText="1"/>
    </xf>
    <xf numFmtId="0" fontId="43" fillId="25" borderId="13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justify" vertical="top"/>
    </xf>
    <xf numFmtId="2" fontId="43" fillId="0" borderId="13" xfId="0" applyNumberFormat="1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vertical="top" wrapText="1"/>
    </xf>
    <xf numFmtId="49" fontId="41" fillId="0" borderId="17" xfId="0" applyNumberFormat="1" applyFont="1" applyFill="1" applyBorder="1" applyAlignment="1">
      <alignment horizontal="center"/>
    </xf>
    <xf numFmtId="2" fontId="41" fillId="0" borderId="13" xfId="0" applyNumberFormat="1" applyFont="1" applyFill="1" applyBorder="1" applyAlignment="1" applyProtection="1">
      <alignment horizontal="center"/>
      <protection locked="0"/>
    </xf>
    <xf numFmtId="0" fontId="78" fillId="0" borderId="13" xfId="0" applyFont="1" applyBorder="1" applyAlignment="1">
      <alignment vertical="top" wrapText="1"/>
    </xf>
    <xf numFmtId="0" fontId="78" fillId="0" borderId="13" xfId="0" applyFont="1" applyBorder="1" applyAlignment="1">
      <alignment horizontal="center"/>
    </xf>
    <xf numFmtId="49" fontId="43" fillId="0" borderId="17" xfId="0" applyNumberFormat="1" applyFont="1" applyFill="1" applyBorder="1" applyAlignment="1">
      <alignment horizontal="center"/>
    </xf>
    <xf numFmtId="0" fontId="41" fillId="0" borderId="15" xfId="0" applyFont="1" applyFill="1" applyBorder="1" applyAlignment="1">
      <alignment horizontal="left" wrapText="1"/>
    </xf>
    <xf numFmtId="49" fontId="41" fillId="0" borderId="15" xfId="0" applyNumberFormat="1" applyFont="1" applyFill="1" applyBorder="1" applyAlignment="1">
      <alignment horizontal="center"/>
    </xf>
    <xf numFmtId="2" fontId="43" fillId="0" borderId="17" xfId="0" applyNumberFormat="1" applyFont="1" applyFill="1" applyBorder="1" applyAlignment="1" applyProtection="1">
      <alignment horizontal="center" vertical="center"/>
      <protection locked="0"/>
    </xf>
    <xf numFmtId="0" fontId="43" fillId="25" borderId="13" xfId="0" applyFont="1" applyFill="1" applyBorder="1" applyAlignment="1">
      <alignment horizontal="left" vertical="center" wrapText="1"/>
    </xf>
    <xf numFmtId="0" fontId="41" fillId="25" borderId="13" xfId="0" applyFont="1" applyFill="1" applyBorder="1" applyAlignment="1">
      <alignment horizontal="center" vertical="center" wrapText="1"/>
    </xf>
    <xf numFmtId="0" fontId="43" fillId="25" borderId="13" xfId="0" applyFont="1" applyFill="1" applyBorder="1" applyAlignment="1">
      <alignment horizontal="center" vertical="center" wrapText="1"/>
    </xf>
    <xf numFmtId="0" fontId="43" fillId="25" borderId="13" xfId="0" applyFont="1" applyFill="1" applyBorder="1" applyAlignment="1">
      <alignment horizontal="left" wrapText="1"/>
    </xf>
    <xf numFmtId="0" fontId="43" fillId="0" borderId="13" xfId="0" applyFont="1" applyFill="1" applyBorder="1" applyAlignment="1">
      <alignment vertical="top"/>
    </xf>
    <xf numFmtId="0" fontId="43" fillId="0" borderId="13" xfId="0" applyFont="1" applyFill="1" applyBorder="1" applyAlignment="1">
      <alignment/>
    </xf>
    <xf numFmtId="0" fontId="41" fillId="0" borderId="13" xfId="0" applyFont="1" applyBorder="1" applyAlignment="1">
      <alignment vertical="top" wrapText="1"/>
    </xf>
    <xf numFmtId="0" fontId="43" fillId="0" borderId="13" xfId="0" applyFont="1" applyFill="1" applyBorder="1" applyAlignment="1">
      <alignment horizontal="justify" vertical="top" wrapText="1"/>
    </xf>
    <xf numFmtId="0" fontId="79" fillId="25" borderId="13" xfId="0" applyFont="1" applyFill="1" applyBorder="1" applyAlignment="1">
      <alignment horizontal="left" vertical="top" wrapText="1"/>
    </xf>
    <xf numFmtId="0" fontId="41" fillId="0" borderId="13" xfId="0" applyFont="1" applyBorder="1" applyAlignment="1">
      <alignment horizontal="justify" vertical="top"/>
    </xf>
    <xf numFmtId="0" fontId="43" fillId="0" borderId="11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1" fillId="0" borderId="21" xfId="0" applyFont="1" applyBorder="1" applyAlignment="1">
      <alignment vertical="center" wrapText="1"/>
    </xf>
    <xf numFmtId="0" fontId="43" fillId="0" borderId="15" xfId="0" applyFont="1" applyFill="1" applyBorder="1" applyAlignment="1">
      <alignment horizontal="justify" vertical="center" wrapText="1"/>
    </xf>
    <xf numFmtId="0" fontId="78" fillId="25" borderId="13" xfId="0" applyFont="1" applyFill="1" applyBorder="1" applyAlignment="1">
      <alignment horizontal="left" wrapText="1"/>
    </xf>
    <xf numFmtId="0" fontId="41" fillId="0" borderId="13" xfId="0" applyFont="1" applyBorder="1" applyAlignment="1">
      <alignment horizontal="left" vertical="center" wrapText="1"/>
    </xf>
    <xf numFmtId="0" fontId="43" fillId="0" borderId="17" xfId="0" applyFont="1" applyFill="1" applyBorder="1" applyAlignment="1">
      <alignment wrapText="1"/>
    </xf>
    <xf numFmtId="0" fontId="43" fillId="25" borderId="13" xfId="0" applyFont="1" applyFill="1" applyBorder="1" applyAlignment="1">
      <alignment wrapText="1"/>
    </xf>
    <xf numFmtId="0" fontId="41" fillId="0" borderId="17" xfId="0" applyFont="1" applyFill="1" applyBorder="1" applyAlignment="1">
      <alignment wrapText="1"/>
    </xf>
    <xf numFmtId="0" fontId="79" fillId="0" borderId="13" xfId="0" applyFont="1" applyBorder="1" applyAlignment="1">
      <alignment wrapText="1"/>
    </xf>
    <xf numFmtId="0" fontId="78" fillId="0" borderId="13" xfId="0" applyFont="1" applyBorder="1" applyAlignment="1">
      <alignment wrapText="1"/>
    </xf>
    <xf numFmtId="0" fontId="79" fillId="25" borderId="20" xfId="0" applyFont="1" applyFill="1" applyBorder="1" applyAlignment="1">
      <alignment horizontal="left" wrapText="1"/>
    </xf>
    <xf numFmtId="0" fontId="78" fillId="25" borderId="11" xfId="0" applyFont="1" applyFill="1" applyBorder="1" applyAlignment="1">
      <alignment horizontal="left" wrapText="1"/>
    </xf>
    <xf numFmtId="0" fontId="43" fillId="0" borderId="24" xfId="0" applyFont="1" applyBorder="1" applyAlignment="1">
      <alignment wrapText="1"/>
    </xf>
    <xf numFmtId="0" fontId="43" fillId="25" borderId="11" xfId="0" applyFont="1" applyFill="1" applyBorder="1" applyAlignment="1">
      <alignment horizontal="left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/>
    </xf>
    <xf numFmtId="178" fontId="41" fillId="0" borderId="17" xfId="0" applyNumberFormat="1" applyFont="1" applyFill="1" applyBorder="1" applyAlignment="1">
      <alignment horizontal="center" vertical="center"/>
    </xf>
    <xf numFmtId="178" fontId="43" fillId="0" borderId="17" xfId="0" applyNumberFormat="1" applyFont="1" applyFill="1" applyBorder="1" applyAlignment="1">
      <alignment horizontal="center" vertical="center"/>
    </xf>
    <xf numFmtId="186" fontId="43" fillId="0" borderId="17" xfId="0" applyNumberFormat="1" applyFont="1" applyFill="1" applyBorder="1" applyAlignment="1">
      <alignment horizontal="center"/>
    </xf>
    <xf numFmtId="186" fontId="43" fillId="25" borderId="17" xfId="0" applyNumberFormat="1" applyFont="1" applyFill="1" applyBorder="1" applyAlignment="1">
      <alignment horizontal="center"/>
    </xf>
    <xf numFmtId="186" fontId="43" fillId="25" borderId="17" xfId="0" applyNumberFormat="1" applyFont="1" applyFill="1" applyBorder="1" applyAlignment="1">
      <alignment horizontal="center" wrapText="1"/>
    </xf>
    <xf numFmtId="178" fontId="43" fillId="25" borderId="17" xfId="0" applyNumberFormat="1" applyFont="1" applyFill="1" applyBorder="1" applyAlignment="1">
      <alignment horizontal="center" vertical="center"/>
    </xf>
    <xf numFmtId="178" fontId="43" fillId="0" borderId="17" xfId="0" applyNumberFormat="1" applyFont="1" applyFill="1" applyBorder="1" applyAlignment="1">
      <alignment horizontal="center"/>
    </xf>
    <xf numFmtId="178" fontId="43" fillId="0" borderId="17" xfId="0" applyNumberFormat="1" applyFont="1" applyFill="1" applyBorder="1" applyAlignment="1" applyProtection="1">
      <alignment horizontal="center"/>
      <protection locked="0"/>
    </xf>
    <xf numFmtId="178" fontId="43" fillId="0" borderId="14" xfId="0" applyNumberFormat="1" applyFont="1" applyFill="1" applyBorder="1" applyAlignment="1" applyProtection="1">
      <alignment horizontal="center" vertical="center"/>
      <protection locked="0"/>
    </xf>
    <xf numFmtId="178" fontId="43" fillId="0" borderId="17" xfId="58" applyNumberFormat="1" applyFont="1" applyFill="1" applyBorder="1" applyAlignment="1">
      <alignment horizontal="center"/>
      <protection/>
    </xf>
    <xf numFmtId="178" fontId="43" fillId="0" borderId="25" xfId="0" applyNumberFormat="1" applyFont="1" applyFill="1" applyBorder="1" applyAlignment="1" applyProtection="1">
      <alignment horizontal="center" vertical="center"/>
      <protection locked="0"/>
    </xf>
    <xf numFmtId="178" fontId="43" fillId="0" borderId="26" xfId="0" applyNumberFormat="1" applyFont="1" applyFill="1" applyBorder="1" applyAlignment="1" applyProtection="1">
      <alignment horizontal="center" vertical="center"/>
      <protection locked="0"/>
    </xf>
    <xf numFmtId="177" fontId="43" fillId="0" borderId="17" xfId="0" applyNumberFormat="1" applyFont="1" applyFill="1" applyBorder="1" applyAlignment="1" applyProtection="1">
      <alignment horizontal="center" wrapText="1"/>
      <protection locked="0"/>
    </xf>
    <xf numFmtId="0" fontId="41" fillId="0" borderId="13" xfId="0" applyFont="1" applyBorder="1" applyAlignment="1">
      <alignment vertical="center" wrapText="1"/>
    </xf>
    <xf numFmtId="0" fontId="43" fillId="0" borderId="13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32" fillId="0" borderId="13" xfId="0" applyFont="1" applyBorder="1" applyAlignment="1">
      <alignment/>
    </xf>
    <xf numFmtId="0" fontId="43" fillId="0" borderId="15" xfId="0" applyFont="1" applyBorder="1" applyAlignment="1">
      <alignment/>
    </xf>
    <xf numFmtId="178" fontId="43" fillId="0" borderId="13" xfId="0" applyNumberFormat="1" applyFont="1" applyBorder="1" applyAlignment="1">
      <alignment horizontal="center" vertical="center"/>
    </xf>
    <xf numFmtId="178" fontId="43" fillId="0" borderId="13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2" fontId="32" fillId="0" borderId="13" xfId="0" applyNumberFormat="1" applyFont="1" applyBorder="1" applyAlignment="1">
      <alignment/>
    </xf>
    <xf numFmtId="0" fontId="43" fillId="0" borderId="0" xfId="58" applyFont="1" applyFill="1" applyAlignment="1">
      <alignment horizontal="center"/>
      <protection/>
    </xf>
    <xf numFmtId="0" fontId="0" fillId="0" borderId="0" xfId="0" applyAlignment="1">
      <alignment horizontal="right"/>
    </xf>
    <xf numFmtId="0" fontId="39" fillId="0" borderId="0" xfId="58" applyFont="1" applyFill="1" applyAlignment="1">
      <alignment/>
      <protection/>
    </xf>
    <xf numFmtId="2" fontId="32" fillId="25" borderId="13" xfId="0" applyNumberFormat="1" applyFont="1" applyFill="1" applyBorder="1" applyAlignment="1">
      <alignment horizontal="center" wrapText="1"/>
    </xf>
    <xf numFmtId="0" fontId="68" fillId="0" borderId="13" xfId="0" applyFont="1" applyFill="1" applyBorder="1" applyAlignment="1">
      <alignment horizontal="justify" vertical="center" wrapText="1"/>
    </xf>
    <xf numFmtId="0" fontId="32" fillId="0" borderId="13" xfId="0" applyFont="1" applyFill="1" applyBorder="1" applyAlignment="1">
      <alignment horizontal="justify" vertical="center" wrapText="1"/>
    </xf>
    <xf numFmtId="0" fontId="32" fillId="0" borderId="13" xfId="0" applyFont="1" applyFill="1" applyBorder="1" applyAlignment="1">
      <alignment vertical="center" wrapText="1"/>
    </xf>
    <xf numFmtId="0" fontId="31" fillId="0" borderId="13" xfId="0" applyFont="1" applyFill="1" applyBorder="1" applyAlignment="1">
      <alignment vertical="top" wrapText="1"/>
    </xf>
    <xf numFmtId="49" fontId="32" fillId="0" borderId="13" xfId="0" applyNumberFormat="1" applyFont="1" applyFill="1" applyBorder="1" applyAlignment="1">
      <alignment horizontal="center" wrapText="1"/>
    </xf>
    <xf numFmtId="0" fontId="39" fillId="0" borderId="13" xfId="0" applyFont="1" applyFill="1" applyBorder="1" applyAlignment="1">
      <alignment vertical="top" wrapText="1"/>
    </xf>
    <xf numFmtId="2" fontId="31" fillId="0" borderId="13" xfId="0" applyNumberFormat="1" applyFont="1" applyFill="1" applyBorder="1" applyAlignment="1">
      <alignment horizontal="center" vertical="center"/>
    </xf>
    <xf numFmtId="2" fontId="31" fillId="25" borderId="13" xfId="0" applyNumberFormat="1" applyFont="1" applyFill="1" applyBorder="1" applyAlignment="1">
      <alignment horizontal="center" vertical="center"/>
    </xf>
    <xf numFmtId="2" fontId="39" fillId="0" borderId="13" xfId="0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41" fillId="0" borderId="27" xfId="0" applyFont="1" applyBorder="1" applyAlignment="1">
      <alignment horizontal="justify" vertical="top"/>
    </xf>
    <xf numFmtId="0" fontId="32" fillId="0" borderId="13" xfId="0" applyNumberFormat="1" applyFont="1" applyFill="1" applyBorder="1" applyAlignment="1" applyProtection="1">
      <alignment horizontal="left" vertical="top" wrapText="1"/>
      <protection hidden="1"/>
    </xf>
    <xf numFmtId="0" fontId="32" fillId="0" borderId="13" xfId="0" applyNumberFormat="1" applyFont="1" applyFill="1" applyBorder="1" applyAlignment="1" applyProtection="1">
      <alignment horizontal="center" vertical="center"/>
      <protection hidden="1"/>
    </xf>
    <xf numFmtId="0" fontId="27" fillId="0" borderId="17" xfId="58" applyFont="1" applyFill="1" applyBorder="1" applyAlignment="1">
      <alignment horizont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justify" vertical="top"/>
    </xf>
    <xf numFmtId="0" fontId="32" fillId="0" borderId="0" xfId="0" applyFont="1" applyAlignment="1">
      <alignment horizontal="left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Font="1" applyFill="1" applyAlignment="1">
      <alignment/>
    </xf>
    <xf numFmtId="39" fontId="75" fillId="0" borderId="0" xfId="0" applyNumberFormat="1" applyFont="1" applyFill="1" applyBorder="1" applyAlignment="1">
      <alignment horizontal="right" vertical="center" wrapText="1"/>
    </xf>
    <xf numFmtId="4" fontId="74" fillId="0" borderId="0" xfId="0" applyNumberFormat="1" applyFont="1" applyFill="1" applyAlignment="1">
      <alignment horizontal="right"/>
    </xf>
    <xf numFmtId="39" fontId="40" fillId="0" borderId="0" xfId="0" applyNumberFormat="1" applyFont="1" applyFill="1" applyBorder="1" applyAlignment="1">
      <alignment horizontal="right" vertical="center" wrapText="1"/>
    </xf>
    <xf numFmtId="4" fontId="42" fillId="0" borderId="0" xfId="0" applyNumberFormat="1" applyFont="1" applyFill="1" applyAlignment="1">
      <alignment/>
    </xf>
    <xf numFmtId="191" fontId="40" fillId="0" borderId="13" xfId="54" applyNumberFormat="1" applyFont="1" applyFill="1" applyBorder="1" applyAlignment="1" applyProtection="1">
      <alignment horizontal="center" wrapText="1"/>
      <protection hidden="1"/>
    </xf>
    <xf numFmtId="214" fontId="42" fillId="0" borderId="0" xfId="0" applyNumberFormat="1" applyFont="1" applyFill="1" applyBorder="1" applyAlignment="1">
      <alignment horizontal="right" vertical="center" wrapText="1"/>
    </xf>
    <xf numFmtId="0" fontId="32" fillId="0" borderId="0" xfId="58" applyFont="1" applyFill="1" applyAlignment="1">
      <alignment wrapText="1"/>
      <protection/>
    </xf>
    <xf numFmtId="0" fontId="32" fillId="0" borderId="0" xfId="0" applyFont="1" applyAlignment="1">
      <alignment wrapText="1"/>
    </xf>
    <xf numFmtId="0" fontId="32" fillId="0" borderId="0" xfId="58" applyFont="1" applyFill="1" applyAlignment="1">
      <alignment horizontal="left"/>
      <protection/>
    </xf>
    <xf numFmtId="0" fontId="32" fillId="0" borderId="0" xfId="0" applyFont="1" applyAlignment="1">
      <alignment horizontal="left"/>
    </xf>
    <xf numFmtId="0" fontId="24" fillId="0" borderId="13" xfId="58" applyFont="1" applyFill="1" applyBorder="1" applyAlignment="1">
      <alignment horizontal="center" vertical="center" wrapText="1"/>
      <protection/>
    </xf>
    <xf numFmtId="0" fontId="32" fillId="0" borderId="0" xfId="58" applyFont="1" applyFill="1" applyAlignment="1">
      <alignment/>
      <protection/>
    </xf>
    <xf numFmtId="0" fontId="31" fillId="0" borderId="0" xfId="58" applyFont="1" applyFill="1" applyAlignment="1">
      <alignment horizontal="center" vertical="distributed"/>
      <protection/>
    </xf>
    <xf numFmtId="0" fontId="31" fillId="0" borderId="16" xfId="58" applyFont="1" applyFill="1" applyBorder="1" applyAlignment="1">
      <alignment horizontal="center" vertical="center"/>
      <protection/>
    </xf>
    <xf numFmtId="0" fontId="31" fillId="0" borderId="15" xfId="58" applyFont="1" applyFill="1" applyBorder="1" applyAlignment="1">
      <alignment horizontal="center" vertical="center"/>
      <protection/>
    </xf>
    <xf numFmtId="0" fontId="32" fillId="0" borderId="16" xfId="58" applyFont="1" applyFill="1" applyBorder="1" applyAlignment="1">
      <alignment horizontal="center" vertical="center" wrapText="1"/>
      <protection/>
    </xf>
    <xf numFmtId="0" fontId="32" fillId="0" borderId="15" xfId="58" applyFont="1" applyFill="1" applyBorder="1" applyAlignment="1">
      <alignment horizontal="center" vertical="center" wrapText="1"/>
      <protection/>
    </xf>
    <xf numFmtId="0" fontId="24" fillId="0" borderId="10" xfId="58" applyFont="1" applyFill="1" applyBorder="1" applyAlignment="1">
      <alignment horizontal="center" vertical="center" wrapText="1"/>
      <protection/>
    </xf>
    <xf numFmtId="0" fontId="30" fillId="0" borderId="13" xfId="58" applyFont="1" applyFill="1" applyBorder="1" applyAlignment="1">
      <alignment horizontal="center" vertical="center" wrapText="1"/>
      <protection/>
    </xf>
    <xf numFmtId="0" fontId="32" fillId="0" borderId="13" xfId="58" applyFont="1" applyFill="1" applyBorder="1" applyAlignment="1">
      <alignment horizontal="center" vertical="center" wrapText="1"/>
      <protection/>
    </xf>
    <xf numFmtId="0" fontId="40" fillId="0" borderId="28" xfId="0" applyFont="1" applyBorder="1" applyAlignment="1">
      <alignment horizontal="justify"/>
    </xf>
    <xf numFmtId="0" fontId="40" fillId="0" borderId="13" xfId="0" applyFont="1" applyBorder="1" applyAlignment="1">
      <alignment horizontal="center"/>
    </xf>
    <xf numFmtId="0" fontId="25" fillId="0" borderId="29" xfId="58" applyFont="1" applyFill="1" applyBorder="1" applyAlignment="1">
      <alignment wrapText="1"/>
      <protection/>
    </xf>
    <xf numFmtId="0" fontId="43" fillId="0" borderId="29" xfId="0" applyFont="1" applyBorder="1" applyAlignment="1">
      <alignment/>
    </xf>
    <xf numFmtId="0" fontId="40" fillId="0" borderId="16" xfId="0" applyFont="1" applyBorder="1" applyAlignment="1">
      <alignment horizontal="justify"/>
    </xf>
    <xf numFmtId="0" fontId="40" fillId="0" borderId="15" xfId="0" applyFont="1" applyBorder="1" applyAlignment="1">
      <alignment horizontal="justify"/>
    </xf>
    <xf numFmtId="0" fontId="66" fillId="0" borderId="13" xfId="58" applyFont="1" applyFill="1" applyBorder="1" applyAlignment="1">
      <alignment horizontal="center" vertical="center" wrapText="1"/>
      <protection/>
    </xf>
    <xf numFmtId="0" fontId="53" fillId="0" borderId="13" xfId="58" applyFont="1" applyFill="1" applyBorder="1" applyAlignment="1">
      <alignment horizontal="center" vertical="center" wrapText="1"/>
      <protection/>
    </xf>
    <xf numFmtId="0" fontId="31" fillId="0" borderId="13" xfId="58" applyFont="1" applyFill="1" applyBorder="1" applyAlignment="1">
      <alignment horizontal="center" vertical="center"/>
      <protection/>
    </xf>
    <xf numFmtId="0" fontId="66" fillId="0" borderId="10" xfId="58" applyFont="1" applyFill="1" applyBorder="1" applyAlignment="1">
      <alignment horizontal="center" vertical="center" wrapText="1"/>
      <protection/>
    </xf>
    <xf numFmtId="0" fontId="25" fillId="0" borderId="0" xfId="58" applyFont="1" applyFill="1" applyBorder="1" applyAlignment="1">
      <alignment wrapText="1"/>
      <protection/>
    </xf>
    <xf numFmtId="0" fontId="43" fillId="0" borderId="0" xfId="0" applyFont="1" applyBorder="1" applyAlignment="1">
      <alignment/>
    </xf>
    <xf numFmtId="0" fontId="40" fillId="0" borderId="28" xfId="0" applyFont="1" applyBorder="1" applyAlignment="1">
      <alignment horizontal="center" wrapText="1"/>
    </xf>
    <xf numFmtId="0" fontId="32" fillId="0" borderId="13" xfId="0" applyFont="1" applyBorder="1" applyAlignment="1">
      <alignment horizontal="center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justify"/>
    </xf>
    <xf numFmtId="0" fontId="32" fillId="0" borderId="1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43" fillId="0" borderId="0" xfId="58" applyFont="1" applyFill="1" applyAlignment="1">
      <alignment/>
      <protection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39" fillId="0" borderId="0" xfId="58" applyFont="1" applyFill="1" applyBorder="1" applyAlignment="1">
      <alignment/>
      <protection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43" fillId="0" borderId="16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top" wrapText="1"/>
    </xf>
    <xf numFmtId="49" fontId="41" fillId="0" borderId="14" xfId="0" applyNumberFormat="1" applyFont="1" applyFill="1" applyBorder="1" applyAlignment="1">
      <alignment horizontal="center" vertical="top" wrapText="1"/>
    </xf>
    <xf numFmtId="49" fontId="41" fillId="0" borderId="17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37" fillId="0" borderId="0" xfId="58" applyFont="1" applyFill="1" applyAlignment="1">
      <alignment horizontal="left"/>
      <protection/>
    </xf>
    <xf numFmtId="0" fontId="59" fillId="0" borderId="0" xfId="0" applyFont="1" applyAlignment="1">
      <alignment horizontal="left"/>
    </xf>
    <xf numFmtId="0" fontId="37" fillId="0" borderId="0" xfId="58" applyFont="1" applyFill="1" applyAlignment="1">
      <alignment horizontal="left" wrapText="1"/>
      <protection/>
    </xf>
    <xf numFmtId="0" fontId="59" fillId="0" borderId="0" xfId="0" applyFont="1" applyAlignment="1">
      <alignment wrapText="1"/>
    </xf>
    <xf numFmtId="0" fontId="59" fillId="0" borderId="0" xfId="0" applyFont="1" applyAlignment="1">
      <alignment/>
    </xf>
    <xf numFmtId="0" fontId="37" fillId="0" borderId="0" xfId="58" applyFont="1" applyFill="1" applyAlignment="1">
      <alignment/>
      <protection/>
    </xf>
    <xf numFmtId="0" fontId="32" fillId="0" borderId="0" xfId="58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32" fillId="0" borderId="0" xfId="58" applyFont="1" applyFill="1" applyAlignment="1">
      <alignment horizontal="right" wrapText="1"/>
      <protection/>
    </xf>
    <xf numFmtId="0" fontId="0" fillId="0" borderId="0" xfId="0" applyAlignment="1">
      <alignment horizontal="right" wrapText="1"/>
    </xf>
    <xf numFmtId="0" fontId="32" fillId="0" borderId="0" xfId="58" applyFont="1" applyFill="1" applyAlignment="1">
      <alignment horizontal="left" wrapText="1"/>
      <protection/>
    </xf>
    <xf numFmtId="0" fontId="43" fillId="0" borderId="13" xfId="0" applyFont="1" applyFill="1" applyBorder="1" applyAlignment="1">
      <alignment horizontal="center" vertical="center"/>
    </xf>
    <xf numFmtId="49" fontId="41" fillId="0" borderId="13" xfId="0" applyNumberFormat="1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0" xfId="58" applyFont="1" applyFill="1" applyAlignment="1">
      <alignment horizontal="center"/>
      <protection/>
    </xf>
    <xf numFmtId="0" fontId="32" fillId="0" borderId="0" xfId="0" applyFont="1" applyAlignment="1">
      <alignment vertical="top"/>
    </xf>
    <xf numFmtId="0" fontId="43" fillId="0" borderId="0" xfId="58" applyFont="1" applyFill="1" applyAlignment="1">
      <alignment horizontal="left"/>
      <protection/>
    </xf>
    <xf numFmtId="0" fontId="0" fillId="0" borderId="0" xfId="0" applyFont="1" applyAlignment="1">
      <alignment horizontal="left"/>
    </xf>
    <xf numFmtId="0" fontId="43" fillId="0" borderId="0" xfId="58" applyFont="1" applyFill="1" applyAlignment="1">
      <alignment horizontal="left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42" fillId="0" borderId="0" xfId="0" applyFont="1" applyFill="1" applyAlignment="1" applyProtection="1">
      <alignment horizontal="center" wrapText="1"/>
      <protection locked="0"/>
    </xf>
    <xf numFmtId="0" fontId="32" fillId="0" borderId="13" xfId="0" applyFont="1" applyFill="1" applyBorder="1" applyAlignment="1">
      <alignment horizontal="center" vertical="center"/>
    </xf>
    <xf numFmtId="49" fontId="40" fillId="0" borderId="13" xfId="0" applyNumberFormat="1" applyFont="1" applyFill="1" applyBorder="1" applyAlignment="1">
      <alignment horizontal="center" wrapText="1"/>
    </xf>
    <xf numFmtId="0" fontId="26" fillId="0" borderId="0" xfId="58" applyFont="1" applyFill="1" applyAlignment="1">
      <alignment horizontal="center"/>
      <protection/>
    </xf>
    <xf numFmtId="0" fontId="40" fillId="0" borderId="0" xfId="0" applyFont="1" applyFill="1" applyAlignment="1" applyProtection="1">
      <alignment horizontal="center" wrapText="1"/>
      <protection locked="0"/>
    </xf>
    <xf numFmtId="0" fontId="32" fillId="0" borderId="10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41" fillId="0" borderId="0" xfId="0" applyFont="1" applyFill="1" applyAlignment="1" applyProtection="1">
      <alignment horizontal="center" vertical="center" wrapText="1"/>
      <protection locked="0"/>
    </xf>
    <xf numFmtId="0" fontId="37" fillId="0" borderId="0" xfId="58" applyFont="1" applyFill="1" applyBorder="1" applyAlignment="1">
      <alignment/>
      <protection/>
    </xf>
    <xf numFmtId="0" fontId="32" fillId="0" borderId="0" xfId="58" applyFont="1" applyFill="1" applyBorder="1" applyAlignment="1">
      <alignment/>
      <protection/>
    </xf>
    <xf numFmtId="0" fontId="43" fillId="0" borderId="0" xfId="58" applyFont="1" applyFill="1" applyAlignment="1">
      <alignment horizontal="right"/>
      <protection/>
    </xf>
    <xf numFmtId="0" fontId="41" fillId="0" borderId="0" xfId="0" applyFont="1" applyFill="1" applyAlignment="1" applyProtection="1">
      <alignment horizontal="center" wrapText="1"/>
      <protection locked="0"/>
    </xf>
    <xf numFmtId="49" fontId="41" fillId="0" borderId="10" xfId="0" applyNumberFormat="1" applyFont="1" applyFill="1" applyBorder="1" applyAlignment="1">
      <alignment horizontal="center" wrapText="1"/>
    </xf>
    <xf numFmtId="49" fontId="41" fillId="0" borderId="14" xfId="0" applyNumberFormat="1" applyFont="1" applyFill="1" applyBorder="1" applyAlignment="1">
      <alignment horizontal="center" wrapText="1"/>
    </xf>
    <xf numFmtId="49" fontId="41" fillId="0" borderId="17" xfId="0" applyNumberFormat="1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2" fillId="0" borderId="0" xfId="58" applyFont="1" applyFill="1" applyBorder="1" applyAlignment="1">
      <alignment horizontal="right"/>
      <protection/>
    </xf>
    <xf numFmtId="0" fontId="32" fillId="0" borderId="0" xfId="0" applyFont="1" applyAlignment="1">
      <alignment horizontal="right"/>
    </xf>
    <xf numFmtId="0" fontId="32" fillId="0" borderId="13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9" fontId="43" fillId="0" borderId="16" xfId="0" applyNumberFormat="1" applyFont="1" applyBorder="1" applyAlignment="1">
      <alignment horizontal="center" wrapText="1"/>
    </xf>
    <xf numFmtId="49" fontId="43" fillId="0" borderId="15" xfId="0" applyNumberFormat="1" applyFont="1" applyBorder="1" applyAlignment="1">
      <alignment horizontal="center" wrapText="1"/>
    </xf>
    <xf numFmtId="0" fontId="43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0" xfId="0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43" fillId="0" borderId="13" xfId="0" applyFont="1" applyBorder="1" applyAlignment="1">
      <alignment horizontal="center" vertical="top" wrapText="1"/>
    </xf>
    <xf numFmtId="0" fontId="32" fillId="0" borderId="16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15" xfId="0" applyBorder="1" applyAlignment="1">
      <alignment wrapText="1"/>
    </xf>
    <xf numFmtId="0" fontId="43" fillId="0" borderId="10" xfId="0" applyFont="1" applyBorder="1" applyAlignment="1">
      <alignment horizontal="right" wrapText="1"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right"/>
    </xf>
    <xf numFmtId="0" fontId="43" fillId="0" borderId="15" xfId="0" applyFont="1" applyBorder="1" applyAlignment="1">
      <alignment horizontal="center" vertical="top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justify"/>
    </xf>
    <xf numFmtId="0" fontId="43" fillId="0" borderId="10" xfId="0" applyFont="1" applyBorder="1" applyAlignment="1">
      <alignment horizontal="center" vertical="top" wrapText="1"/>
    </xf>
    <xf numFmtId="0" fontId="43" fillId="0" borderId="14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right" vertical="top" wrapText="1"/>
    </xf>
    <xf numFmtId="0" fontId="0" fillId="0" borderId="30" xfId="0" applyBorder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0" fillId="0" borderId="17" xfId="0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/>
    </xf>
    <xf numFmtId="0" fontId="53" fillId="0" borderId="0" xfId="0" applyFont="1" applyAlignment="1">
      <alignment horizontal="left"/>
    </xf>
    <xf numFmtId="0" fontId="0" fillId="0" borderId="0" xfId="0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32" fillId="0" borderId="0" xfId="58" applyFont="1" applyFill="1" applyAlignment="1">
      <alignment horizontal="center"/>
      <protection/>
    </xf>
    <xf numFmtId="0" fontId="53" fillId="0" borderId="0" xfId="0" applyFont="1" applyAlignment="1">
      <alignment horizontal="center"/>
    </xf>
    <xf numFmtId="1" fontId="40" fillId="0" borderId="28" xfId="0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15" xfId="0" applyBorder="1" applyAlignment="1">
      <alignment horizontal="center" vertical="center" wrapText="1"/>
    </xf>
    <xf numFmtId="1" fontId="32" fillId="0" borderId="16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top" wrapText="1"/>
    </xf>
    <xf numFmtId="0" fontId="77" fillId="0" borderId="13" xfId="0" applyFont="1" applyBorder="1" applyAlignment="1">
      <alignment vertical="center" wrapText="1"/>
    </xf>
    <xf numFmtId="0" fontId="53" fillId="0" borderId="16" xfId="0" applyFont="1" applyBorder="1" applyAlignment="1">
      <alignment vertical="center" wrapText="1"/>
    </xf>
    <xf numFmtId="0" fontId="77" fillId="0" borderId="16" xfId="0" applyFont="1" applyBorder="1" applyAlignment="1">
      <alignment horizontal="center" vertical="top" wrapText="1"/>
    </xf>
    <xf numFmtId="0" fontId="53" fillId="0" borderId="30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32" fillId="0" borderId="31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40" fillId="0" borderId="0" xfId="0" applyFont="1" applyAlignment="1">
      <alignment horizontal="justify" vertical="center"/>
    </xf>
    <xf numFmtId="0" fontId="73" fillId="0" borderId="0" xfId="0" applyFont="1" applyAlignment="1">
      <alignment vertical="center"/>
    </xf>
    <xf numFmtId="0" fontId="40" fillId="0" borderId="0" xfId="0" applyFont="1" applyAlignment="1">
      <alignment horizontal="justify"/>
    </xf>
    <xf numFmtId="0" fontId="73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_Бланк бюдж фор 2015" xfId="56"/>
    <cellStyle name="Обычный_tmp" xfId="57"/>
    <cellStyle name="Обычный_БЮДЖЕТ Алёхино  2009 !!!" xfId="58"/>
    <cellStyle name="Обычный_доходы изменения КБК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Лист1" xfId="67"/>
    <cellStyle name="Тысячи_Лист1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0</xdr:row>
      <xdr:rowOff>0</xdr:rowOff>
    </xdr:from>
    <xdr:to>
      <xdr:col>3</xdr:col>
      <xdr:colOff>1409700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4591050" y="0"/>
          <a:ext cx="3514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Зерновского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сельского поселения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24.12.2020 №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733425</xdr:colOff>
      <xdr:row>0</xdr:row>
      <xdr:rowOff>38100</xdr:rowOff>
    </xdr:from>
    <xdr:to>
      <xdr:col>3</xdr:col>
      <xdr:colOff>1228725</xdr:colOff>
      <xdr:row>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48150" y="38100"/>
          <a:ext cx="3000375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18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к решению Думы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Зерновского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24.12.2020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№ 134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P154"/>
  <sheetViews>
    <sheetView view="pageBreakPreview" zoomScaleSheetLayoutView="100" zoomScalePageLayoutView="0" workbookViewId="0" topLeftCell="A17">
      <selection activeCell="W19" sqref="W19"/>
    </sheetView>
  </sheetViews>
  <sheetFormatPr defaultColWidth="9.125" defaultRowHeight="12.75"/>
  <cols>
    <col min="1" max="1" width="65.625" style="8" customWidth="1"/>
    <col min="2" max="2" width="36.625" style="8" customWidth="1"/>
    <col min="3" max="3" width="16.875" style="116" customWidth="1"/>
    <col min="4" max="21" width="9.125" style="116" hidden="1" customWidth="1"/>
    <col min="22" max="16384" width="9.125" style="8" customWidth="1"/>
  </cols>
  <sheetData>
    <row r="1" spans="2:4" ht="15" hidden="1">
      <c r="B1" s="121" t="s">
        <v>22</v>
      </c>
      <c r="C1" s="85"/>
      <c r="D1" s="120"/>
    </row>
    <row r="2" spans="2:4" ht="15" hidden="1">
      <c r="B2" s="121" t="s">
        <v>264</v>
      </c>
      <c r="C2" s="85"/>
      <c r="D2" s="120"/>
    </row>
    <row r="3" spans="2:4" ht="15" hidden="1">
      <c r="B3" s="121" t="s">
        <v>504</v>
      </c>
      <c r="C3" s="85"/>
      <c r="D3" s="120"/>
    </row>
    <row r="4" spans="2:4" ht="15" hidden="1">
      <c r="B4" s="121" t="s">
        <v>536</v>
      </c>
      <c r="C4" s="85"/>
      <c r="D4" s="120"/>
    </row>
    <row r="5" spans="2:8" ht="15">
      <c r="B5" s="121" t="s">
        <v>22</v>
      </c>
      <c r="C5" s="85"/>
      <c r="D5" s="120"/>
      <c r="E5" s="235"/>
      <c r="F5" s="235"/>
      <c r="G5" s="235"/>
      <c r="H5" s="235"/>
    </row>
    <row r="6" spans="2:8" ht="15">
      <c r="B6" s="746" t="s">
        <v>264</v>
      </c>
      <c r="C6" s="747"/>
      <c r="D6" s="747"/>
      <c r="E6" s="747"/>
      <c r="F6" s="747"/>
      <c r="G6" s="747"/>
      <c r="H6" s="747"/>
    </row>
    <row r="7" spans="2:8" ht="15">
      <c r="B7" s="746" t="s">
        <v>504</v>
      </c>
      <c r="C7" s="747"/>
      <c r="D7" s="747"/>
      <c r="E7" s="747"/>
      <c r="F7" s="747"/>
      <c r="G7" s="747"/>
      <c r="H7" s="235"/>
    </row>
    <row r="8" spans="2:8" ht="15">
      <c r="B8" s="748" t="s">
        <v>697</v>
      </c>
      <c r="C8" s="749"/>
      <c r="D8" s="749"/>
      <c r="E8" s="749"/>
      <c r="F8" s="749"/>
      <c r="G8" s="749"/>
      <c r="H8" s="235"/>
    </row>
    <row r="9" spans="2:4" ht="15">
      <c r="B9" s="121" t="s">
        <v>22</v>
      </c>
      <c r="C9" s="85"/>
      <c r="D9" s="120"/>
    </row>
    <row r="10" spans="2:4" ht="15">
      <c r="B10" s="121" t="s">
        <v>264</v>
      </c>
      <c r="C10" s="85"/>
      <c r="D10" s="120"/>
    </row>
    <row r="11" spans="2:4" ht="15">
      <c r="B11" s="85" t="s">
        <v>540</v>
      </c>
      <c r="C11" s="85"/>
      <c r="D11" s="85"/>
    </row>
    <row r="12" spans="2:4" ht="15">
      <c r="B12" s="85" t="s">
        <v>648</v>
      </c>
      <c r="C12" s="85"/>
      <c r="D12" s="85"/>
    </row>
    <row r="13" spans="2:4" ht="15">
      <c r="B13" s="751"/>
      <c r="C13" s="751"/>
      <c r="D13" s="751"/>
    </row>
    <row r="15" ht="12.75" hidden="1"/>
    <row r="16" spans="1:21" ht="44.25" customHeight="1">
      <c r="A16" s="752" t="s">
        <v>554</v>
      </c>
      <c r="B16" s="752"/>
      <c r="C16" s="752"/>
      <c r="D16" s="752"/>
      <c r="E16" s="752"/>
      <c r="F16" s="752"/>
      <c r="G16" s="752"/>
      <c r="H16" s="752"/>
      <c r="I16" s="752"/>
      <c r="J16" s="752"/>
      <c r="K16" s="752"/>
      <c r="L16" s="752"/>
      <c r="M16" s="752"/>
      <c r="N16" s="752"/>
      <c r="O16" s="752"/>
      <c r="P16" s="752"/>
      <c r="Q16" s="752"/>
      <c r="R16" s="752"/>
      <c r="S16" s="752"/>
      <c r="T16" s="752"/>
      <c r="U16" s="752"/>
    </row>
    <row r="17" spans="1:4" ht="15">
      <c r="A17" s="84"/>
      <c r="B17" s="86" t="s">
        <v>459</v>
      </c>
      <c r="C17" s="235"/>
      <c r="D17" s="235"/>
    </row>
    <row r="18" spans="1:21" ht="20.25" customHeight="1">
      <c r="A18" s="753" t="s">
        <v>461</v>
      </c>
      <c r="B18" s="733" t="s">
        <v>462</v>
      </c>
      <c r="C18" s="755">
        <v>2021</v>
      </c>
      <c r="D18" s="759" t="s">
        <v>463</v>
      </c>
      <c r="E18" s="750" t="s">
        <v>464</v>
      </c>
      <c r="F18" s="750" t="s">
        <v>465</v>
      </c>
      <c r="G18" s="750" t="s">
        <v>466</v>
      </c>
      <c r="H18" s="750" t="s">
        <v>467</v>
      </c>
      <c r="I18" s="750" t="s">
        <v>468</v>
      </c>
      <c r="J18" s="750" t="s">
        <v>469</v>
      </c>
      <c r="K18" s="758" t="s">
        <v>470</v>
      </c>
      <c r="L18" s="750" t="s">
        <v>471</v>
      </c>
      <c r="M18" s="750" t="s">
        <v>472</v>
      </c>
      <c r="N18" s="750" t="s">
        <v>473</v>
      </c>
      <c r="O18" s="750" t="s">
        <v>474</v>
      </c>
      <c r="P18" s="750" t="s">
        <v>475</v>
      </c>
      <c r="Q18" s="750" t="s">
        <v>476</v>
      </c>
      <c r="R18" s="750" t="s">
        <v>477</v>
      </c>
      <c r="S18" s="750" t="s">
        <v>478</v>
      </c>
      <c r="T18" s="750" t="s">
        <v>479</v>
      </c>
      <c r="U18" s="750" t="s">
        <v>480</v>
      </c>
    </row>
    <row r="19" spans="1:21" ht="56.25" customHeight="1">
      <c r="A19" s="754"/>
      <c r="B19" s="87" t="s">
        <v>186</v>
      </c>
      <c r="C19" s="756"/>
      <c r="D19" s="759" t="s">
        <v>463</v>
      </c>
      <c r="E19" s="750" t="s">
        <v>464</v>
      </c>
      <c r="F19" s="750" t="s">
        <v>465</v>
      </c>
      <c r="G19" s="750" t="s">
        <v>466</v>
      </c>
      <c r="H19" s="750" t="s">
        <v>467</v>
      </c>
      <c r="I19" s="750" t="s">
        <v>468</v>
      </c>
      <c r="J19" s="750" t="s">
        <v>469</v>
      </c>
      <c r="K19" s="758" t="s">
        <v>470</v>
      </c>
      <c r="L19" s="750" t="s">
        <v>471</v>
      </c>
      <c r="M19" s="750" t="s">
        <v>472</v>
      </c>
      <c r="N19" s="750" t="s">
        <v>473</v>
      </c>
      <c r="O19" s="750" t="s">
        <v>474</v>
      </c>
      <c r="P19" s="750" t="s">
        <v>475</v>
      </c>
      <c r="Q19" s="750" t="s">
        <v>476</v>
      </c>
      <c r="R19" s="750" t="s">
        <v>477</v>
      </c>
      <c r="S19" s="750" t="s">
        <v>478</v>
      </c>
      <c r="T19" s="750" t="s">
        <v>479</v>
      </c>
      <c r="U19" s="757" t="s">
        <v>479</v>
      </c>
    </row>
    <row r="20" spans="1:21" ht="15">
      <c r="A20" s="109" t="s">
        <v>262</v>
      </c>
      <c r="B20" s="93" t="s">
        <v>370</v>
      </c>
      <c r="C20" s="273">
        <f>C21+C28+C33+C35+C43+C45+C50+C54+C57</f>
        <v>4150000</v>
      </c>
      <c r="D20" s="232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4"/>
    </row>
    <row r="21" spans="1:21" ht="15">
      <c r="A21" s="109" t="s">
        <v>305</v>
      </c>
      <c r="B21" s="93" t="s">
        <v>371</v>
      </c>
      <c r="C21" s="273">
        <f>C22</f>
        <v>1850000</v>
      </c>
      <c r="D21" s="232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4"/>
    </row>
    <row r="22" spans="1:21" ht="15">
      <c r="A22" s="181" t="s">
        <v>117</v>
      </c>
      <c r="B22" s="94" t="s">
        <v>372</v>
      </c>
      <c r="C22" s="274">
        <f>C23+C26+C27</f>
        <v>1850000</v>
      </c>
      <c r="D22" s="232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4"/>
    </row>
    <row r="23" spans="1:21" ht="86.25" customHeight="1">
      <c r="A23" s="119" t="s">
        <v>514</v>
      </c>
      <c r="B23" s="94" t="s">
        <v>373</v>
      </c>
      <c r="C23" s="279">
        <f>C24+C25</f>
        <v>1847000</v>
      </c>
      <c r="D23" s="232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4"/>
    </row>
    <row r="24" spans="1:21" ht="54.75" customHeight="1">
      <c r="A24" s="731" t="s">
        <v>678</v>
      </c>
      <c r="B24" s="94" t="s">
        <v>682</v>
      </c>
      <c r="C24" s="279">
        <f>1697000+150000</f>
        <v>1847000</v>
      </c>
      <c r="D24" s="232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4"/>
    </row>
    <row r="25" spans="1:21" ht="59.25" customHeight="1" hidden="1">
      <c r="A25" s="731" t="s">
        <v>678</v>
      </c>
      <c r="B25" s="94" t="s">
        <v>682</v>
      </c>
      <c r="C25" s="311">
        <v>0</v>
      </c>
      <c r="D25" s="232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4"/>
    </row>
    <row r="26" spans="1:21" ht="48.75" customHeight="1">
      <c r="A26" s="731" t="s">
        <v>679</v>
      </c>
      <c r="B26" s="732" t="s">
        <v>681</v>
      </c>
      <c r="C26" s="299">
        <v>3000</v>
      </c>
      <c r="D26" s="232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4"/>
    </row>
    <row r="27" spans="1:21" ht="59.25" customHeight="1" hidden="1">
      <c r="A27" s="731" t="s">
        <v>680</v>
      </c>
      <c r="B27" s="732" t="s">
        <v>683</v>
      </c>
      <c r="C27" s="252">
        <v>0</v>
      </c>
      <c r="D27" s="232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4"/>
    </row>
    <row r="28" spans="1:21" ht="43.5" customHeight="1">
      <c r="A28" s="180" t="s">
        <v>19</v>
      </c>
      <c r="B28" s="93" t="s">
        <v>387</v>
      </c>
      <c r="C28" s="273">
        <f>C29+C30+C31+C32</f>
        <v>667340</v>
      </c>
      <c r="D28" s="232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4"/>
    </row>
    <row r="29" spans="1:21" ht="108.75">
      <c r="A29" s="112" t="s">
        <v>506</v>
      </c>
      <c r="B29" s="94" t="s">
        <v>496</v>
      </c>
      <c r="C29" s="281">
        <v>306420</v>
      </c>
      <c r="D29" s="232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4"/>
    </row>
    <row r="30" spans="1:21" ht="126.75" customHeight="1">
      <c r="A30" s="112" t="s">
        <v>499</v>
      </c>
      <c r="B30" s="94" t="s">
        <v>497</v>
      </c>
      <c r="C30" s="281">
        <v>1750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4"/>
    </row>
    <row r="31" spans="1:21" ht="108.75">
      <c r="A31" s="112" t="s">
        <v>501</v>
      </c>
      <c r="B31" s="94" t="s">
        <v>500</v>
      </c>
      <c r="C31" s="281">
        <v>403080</v>
      </c>
      <c r="D31" s="232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4"/>
    </row>
    <row r="32" spans="1:21" ht="114" customHeight="1">
      <c r="A32" s="112" t="s">
        <v>503</v>
      </c>
      <c r="B32" s="94" t="s">
        <v>502</v>
      </c>
      <c r="C32" s="281">
        <v>-43910</v>
      </c>
      <c r="D32" s="232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4"/>
    </row>
    <row r="33" spans="1:21" ht="15.75" customHeight="1">
      <c r="A33" s="180" t="s">
        <v>306</v>
      </c>
      <c r="B33" s="93" t="s">
        <v>388</v>
      </c>
      <c r="C33" s="273">
        <f>C34</f>
        <v>2000</v>
      </c>
      <c r="D33" s="232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4"/>
    </row>
    <row r="34" spans="1:21" ht="15.75" customHeight="1">
      <c r="A34" s="112" t="s">
        <v>263</v>
      </c>
      <c r="B34" s="94" t="s">
        <v>374</v>
      </c>
      <c r="C34" s="252">
        <v>2000</v>
      </c>
      <c r="D34" s="232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4"/>
    </row>
    <row r="35" spans="1:21" ht="15">
      <c r="A35" s="180" t="s">
        <v>307</v>
      </c>
      <c r="B35" s="93" t="s">
        <v>389</v>
      </c>
      <c r="C35" s="273">
        <f>C36+C38</f>
        <v>1428430</v>
      </c>
      <c r="D35" s="232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4"/>
    </row>
    <row r="36" spans="1:21" ht="15">
      <c r="A36" s="110" t="s">
        <v>188</v>
      </c>
      <c r="B36" s="94" t="s">
        <v>375</v>
      </c>
      <c r="C36" s="274">
        <f>C37</f>
        <v>67400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4"/>
    </row>
    <row r="37" spans="1:21" ht="46.5">
      <c r="A37" s="111" t="s">
        <v>328</v>
      </c>
      <c r="B37" s="94" t="s">
        <v>376</v>
      </c>
      <c r="C37" s="274">
        <v>67400</v>
      </c>
      <c r="D37" s="232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4"/>
    </row>
    <row r="38" spans="1:21" ht="15">
      <c r="A38" s="110" t="s">
        <v>481</v>
      </c>
      <c r="B38" s="94" t="s">
        <v>377</v>
      </c>
      <c r="C38" s="274">
        <f>C40+C41</f>
        <v>1361030</v>
      </c>
      <c r="D38" s="232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4"/>
    </row>
    <row r="39" spans="1:21" ht="47.25" customHeight="1" hidden="1">
      <c r="A39" s="111" t="s">
        <v>189</v>
      </c>
      <c r="B39" s="94" t="s">
        <v>190</v>
      </c>
      <c r="C39" s="274">
        <f>C40</f>
        <v>1292700</v>
      </c>
      <c r="D39" s="232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4"/>
    </row>
    <row r="40" spans="1:21" ht="30.75">
      <c r="A40" s="83" t="s">
        <v>286</v>
      </c>
      <c r="B40" s="94" t="s">
        <v>378</v>
      </c>
      <c r="C40" s="274">
        <v>1292700</v>
      </c>
      <c r="D40" s="232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4"/>
    </row>
    <row r="41" spans="1:21" ht="31.5" customHeight="1" hidden="1">
      <c r="A41" s="83" t="s">
        <v>286</v>
      </c>
      <c r="B41" s="94" t="s">
        <v>191</v>
      </c>
      <c r="C41" s="274">
        <f>C42</f>
        <v>68330</v>
      </c>
      <c r="D41" s="232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4"/>
    </row>
    <row r="42" spans="1:21" ht="30.75">
      <c r="A42" s="83" t="s">
        <v>300</v>
      </c>
      <c r="B42" s="94" t="s">
        <v>379</v>
      </c>
      <c r="C42" s="274">
        <v>68330</v>
      </c>
      <c r="D42" s="232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4"/>
    </row>
    <row r="43" spans="1:21" ht="31.5" customHeight="1" hidden="1">
      <c r="A43" s="111" t="s">
        <v>360</v>
      </c>
      <c r="B43" s="94" t="s">
        <v>485</v>
      </c>
      <c r="C43" s="274"/>
      <c r="D43" s="232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4"/>
    </row>
    <row r="44" spans="1:21" ht="31.5" customHeight="1" hidden="1">
      <c r="A44" s="111" t="s">
        <v>166</v>
      </c>
      <c r="B44" s="94" t="s">
        <v>205</v>
      </c>
      <c r="C44" s="274"/>
      <c r="D44" s="232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4"/>
    </row>
    <row r="45" spans="1:21" ht="30.75">
      <c r="A45" s="181" t="s">
        <v>308</v>
      </c>
      <c r="B45" s="93" t="s">
        <v>390</v>
      </c>
      <c r="C45" s="273">
        <f>C46+C49</f>
        <v>162730</v>
      </c>
      <c r="D45" s="232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4"/>
    </row>
    <row r="46" spans="1:21" s="116" customFormat="1" ht="78">
      <c r="A46" s="111" t="s">
        <v>109</v>
      </c>
      <c r="B46" s="94" t="s">
        <v>111</v>
      </c>
      <c r="C46" s="274">
        <v>116600</v>
      </c>
      <c r="D46" s="232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4"/>
    </row>
    <row r="47" spans="1:21" ht="63" customHeight="1" hidden="1">
      <c r="A47" s="112" t="s">
        <v>21</v>
      </c>
      <c r="B47" s="94" t="s">
        <v>144</v>
      </c>
      <c r="C47" s="274">
        <v>0</v>
      </c>
      <c r="D47" s="232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4"/>
    </row>
    <row r="48" spans="1:21" ht="63" customHeight="1" hidden="1">
      <c r="A48" s="112" t="s">
        <v>21</v>
      </c>
      <c r="B48" s="94" t="s">
        <v>144</v>
      </c>
      <c r="C48" s="274">
        <v>0</v>
      </c>
      <c r="D48" s="232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4"/>
    </row>
    <row r="49" spans="1:250" s="25" customFormat="1" ht="62.25">
      <c r="A49" s="113" t="s">
        <v>483</v>
      </c>
      <c r="B49" s="94" t="s">
        <v>380</v>
      </c>
      <c r="C49" s="252">
        <v>46130</v>
      </c>
      <c r="D49" s="88"/>
      <c r="E49" s="236"/>
      <c r="F49" s="93"/>
      <c r="G49" s="182"/>
      <c r="H49" s="88"/>
      <c r="I49" s="236"/>
      <c r="J49" s="93"/>
      <c r="K49" s="182"/>
      <c r="L49" s="88"/>
      <c r="M49" s="236"/>
      <c r="N49" s="93"/>
      <c r="O49" s="182"/>
      <c r="P49" s="88"/>
      <c r="Q49" s="236"/>
      <c r="R49" s="93"/>
      <c r="S49" s="182"/>
      <c r="T49" s="88"/>
      <c r="U49" s="237"/>
      <c r="V49" s="89"/>
      <c r="W49" s="90"/>
      <c r="X49" s="91"/>
      <c r="Y49" s="30"/>
      <c r="Z49" s="89"/>
      <c r="AA49" s="90"/>
      <c r="AB49" s="91"/>
      <c r="AC49" s="30"/>
      <c r="AD49" s="89"/>
      <c r="AE49" s="90"/>
      <c r="AF49" s="91"/>
      <c r="AG49" s="30"/>
      <c r="AH49" s="89"/>
      <c r="AI49" s="90"/>
      <c r="AJ49" s="91"/>
      <c r="AK49" s="30"/>
      <c r="AL49" s="89"/>
      <c r="AM49" s="90"/>
      <c r="AN49" s="91"/>
      <c r="AO49" s="30"/>
      <c r="AP49" s="89"/>
      <c r="AQ49" s="90"/>
      <c r="AR49" s="91"/>
      <c r="AS49" s="30"/>
      <c r="AT49" s="89"/>
      <c r="AU49" s="90"/>
      <c r="AV49" s="91"/>
      <c r="AW49" s="30"/>
      <c r="AX49" s="89"/>
      <c r="AY49" s="90"/>
      <c r="AZ49" s="91"/>
      <c r="BA49" s="30"/>
      <c r="BB49" s="89"/>
      <c r="BC49" s="90"/>
      <c r="BD49" s="91"/>
      <c r="BE49" s="30"/>
      <c r="BF49" s="89"/>
      <c r="BG49" s="90"/>
      <c r="BH49" s="91"/>
      <c r="BI49" s="30"/>
      <c r="BJ49" s="89"/>
      <c r="BK49" s="90"/>
      <c r="BL49" s="91"/>
      <c r="BM49" s="30"/>
      <c r="BN49" s="89"/>
      <c r="BO49" s="90"/>
      <c r="BP49" s="91"/>
      <c r="BQ49" s="30"/>
      <c r="BR49" s="89"/>
      <c r="BS49" s="90"/>
      <c r="BT49" s="91"/>
      <c r="BU49" s="30"/>
      <c r="BV49" s="89"/>
      <c r="BW49" s="90"/>
      <c r="BX49" s="91"/>
      <c r="BY49" s="30"/>
      <c r="BZ49" s="89"/>
      <c r="CA49" s="90"/>
      <c r="CB49" s="91"/>
      <c r="CC49" s="30"/>
      <c r="CD49" s="89"/>
      <c r="CE49" s="90"/>
      <c r="CF49" s="91"/>
      <c r="CG49" s="30"/>
      <c r="CH49" s="89"/>
      <c r="CI49" s="90"/>
      <c r="CJ49" s="91"/>
      <c r="CK49" s="30"/>
      <c r="CL49" s="89"/>
      <c r="CM49" s="90"/>
      <c r="CN49" s="91"/>
      <c r="CO49" s="30"/>
      <c r="CP49" s="89"/>
      <c r="CQ49" s="90"/>
      <c r="CR49" s="91"/>
      <c r="CS49" s="30"/>
      <c r="CT49" s="89"/>
      <c r="CU49" s="90"/>
      <c r="CV49" s="91"/>
      <c r="CW49" s="30"/>
      <c r="CX49" s="89"/>
      <c r="CY49" s="90"/>
      <c r="CZ49" s="91"/>
      <c r="DA49" s="30"/>
      <c r="DB49" s="89"/>
      <c r="DC49" s="90"/>
      <c r="DD49" s="91"/>
      <c r="DE49" s="30"/>
      <c r="DF49" s="89"/>
      <c r="DG49" s="90"/>
      <c r="DH49" s="91"/>
      <c r="DI49" s="30"/>
      <c r="DJ49" s="89"/>
      <c r="DK49" s="90"/>
      <c r="DL49" s="91"/>
      <c r="DM49" s="30"/>
      <c r="DN49" s="89"/>
      <c r="DO49" s="90"/>
      <c r="DP49" s="91"/>
      <c r="DQ49" s="30"/>
      <c r="DR49" s="89"/>
      <c r="DS49" s="90"/>
      <c r="DT49" s="91"/>
      <c r="DU49" s="30"/>
      <c r="DV49" s="89"/>
      <c r="DW49" s="90"/>
      <c r="DX49" s="91"/>
      <c r="DY49" s="30"/>
      <c r="DZ49" s="89"/>
      <c r="EA49" s="90"/>
      <c r="EB49" s="91"/>
      <c r="EC49" s="30"/>
      <c r="ED49" s="89"/>
      <c r="EE49" s="90"/>
      <c r="EF49" s="91"/>
      <c r="EG49" s="30"/>
      <c r="EH49" s="89"/>
      <c r="EI49" s="90"/>
      <c r="EJ49" s="91"/>
      <c r="EK49" s="30"/>
      <c r="EL49" s="89"/>
      <c r="EM49" s="90"/>
      <c r="EN49" s="91"/>
      <c r="EO49" s="30"/>
      <c r="EP49" s="89"/>
      <c r="EQ49" s="90"/>
      <c r="ER49" s="91"/>
      <c r="ES49" s="30"/>
      <c r="ET49" s="89"/>
      <c r="EU49" s="90"/>
      <c r="EV49" s="91"/>
      <c r="EW49" s="30"/>
      <c r="EX49" s="89"/>
      <c r="EY49" s="90"/>
      <c r="EZ49" s="91"/>
      <c r="FA49" s="30"/>
      <c r="FB49" s="89"/>
      <c r="FC49" s="90"/>
      <c r="FD49" s="91"/>
      <c r="FE49" s="30"/>
      <c r="FF49" s="89"/>
      <c r="FG49" s="90"/>
      <c r="FH49" s="91"/>
      <c r="FI49" s="30"/>
      <c r="FJ49" s="89"/>
      <c r="FK49" s="90"/>
      <c r="FL49" s="91"/>
      <c r="FM49" s="30"/>
      <c r="FN49" s="89"/>
      <c r="FO49" s="90"/>
      <c r="FP49" s="91"/>
      <c r="FQ49" s="30"/>
      <c r="FR49" s="89"/>
      <c r="FS49" s="90"/>
      <c r="FT49" s="91"/>
      <c r="FU49" s="30"/>
      <c r="FV49" s="89"/>
      <c r="FW49" s="90"/>
      <c r="FX49" s="91"/>
      <c r="FY49" s="30"/>
      <c r="FZ49" s="89"/>
      <c r="GA49" s="90"/>
      <c r="GB49" s="91"/>
      <c r="GC49" s="30"/>
      <c r="GD49" s="89"/>
      <c r="GE49" s="90"/>
      <c r="GF49" s="91"/>
      <c r="GG49" s="30"/>
      <c r="GH49" s="89"/>
      <c r="GI49" s="90"/>
      <c r="GJ49" s="91"/>
      <c r="GK49" s="30"/>
      <c r="GL49" s="89"/>
      <c r="GM49" s="90"/>
      <c r="GN49" s="91"/>
      <c r="GO49" s="30"/>
      <c r="GP49" s="89"/>
      <c r="GQ49" s="90"/>
      <c r="GR49" s="91"/>
      <c r="GS49" s="30"/>
      <c r="GT49" s="89"/>
      <c r="GU49" s="90"/>
      <c r="GV49" s="91"/>
      <c r="GW49" s="30"/>
      <c r="GX49" s="89"/>
      <c r="GY49" s="90"/>
      <c r="GZ49" s="91"/>
      <c r="HA49" s="30"/>
      <c r="HB49" s="89"/>
      <c r="HC49" s="90"/>
      <c r="HD49" s="91"/>
      <c r="HE49" s="30"/>
      <c r="HF49" s="89"/>
      <c r="HG49" s="90"/>
      <c r="HH49" s="91"/>
      <c r="HI49" s="30"/>
      <c r="HJ49" s="89"/>
      <c r="HK49" s="90"/>
      <c r="HL49" s="91"/>
      <c r="HM49" s="30"/>
      <c r="HN49" s="89"/>
      <c r="HO49" s="90"/>
      <c r="HP49" s="91"/>
      <c r="HQ49" s="30"/>
      <c r="HR49" s="89"/>
      <c r="HS49" s="90"/>
      <c r="HT49" s="91"/>
      <c r="HU49" s="30"/>
      <c r="HV49" s="89"/>
      <c r="HW49" s="90"/>
      <c r="HX49" s="91"/>
      <c r="HY49" s="30"/>
      <c r="HZ49" s="89"/>
      <c r="IA49" s="90"/>
      <c r="IB49" s="91"/>
      <c r="IC49" s="30"/>
      <c r="ID49" s="89"/>
      <c r="IE49" s="90"/>
      <c r="IF49" s="91"/>
      <c r="IG49" s="30"/>
      <c r="IH49" s="89"/>
      <c r="II49" s="90"/>
      <c r="IJ49" s="91"/>
      <c r="IK49" s="30"/>
      <c r="IL49" s="89"/>
      <c r="IM49" s="90"/>
      <c r="IN49" s="91"/>
      <c r="IO49" s="30"/>
      <c r="IP49" s="89"/>
    </row>
    <row r="50" spans="1:21" s="184" customFormat="1" ht="31.5" thickBot="1">
      <c r="A50" s="183" t="s">
        <v>329</v>
      </c>
      <c r="B50" s="93" t="s">
        <v>391</v>
      </c>
      <c r="C50" s="273">
        <f>C51+C53+C52</f>
        <v>36500</v>
      </c>
      <c r="D50" s="238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40"/>
    </row>
    <row r="51" spans="1:21" ht="31.5" hidden="1" thickBot="1">
      <c r="A51" s="113" t="s">
        <v>330</v>
      </c>
      <c r="B51" s="94" t="s">
        <v>30</v>
      </c>
      <c r="C51" s="274">
        <v>0</v>
      </c>
      <c r="D51" s="232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4"/>
    </row>
    <row r="52" spans="1:21" ht="30" customHeight="1" thickBot="1">
      <c r="A52" s="113" t="s">
        <v>331</v>
      </c>
      <c r="B52" s="268" t="s">
        <v>382</v>
      </c>
      <c r="C52" s="276">
        <v>36000</v>
      </c>
      <c r="D52" s="267">
        <v>0.5</v>
      </c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4"/>
    </row>
    <row r="53" spans="1:21" ht="31.5" customHeight="1" thickBot="1">
      <c r="A53" s="275" t="s">
        <v>35</v>
      </c>
      <c r="B53" s="94" t="s">
        <v>36</v>
      </c>
      <c r="C53" s="274">
        <v>500</v>
      </c>
      <c r="D53" s="232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4"/>
    </row>
    <row r="54" spans="1:21" ht="15.75" customHeight="1" hidden="1">
      <c r="A54" s="113" t="s">
        <v>309</v>
      </c>
      <c r="B54" s="94" t="s">
        <v>113</v>
      </c>
      <c r="C54" s="274">
        <f>C55</f>
        <v>0</v>
      </c>
      <c r="D54" s="232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4"/>
    </row>
    <row r="55" spans="1:21" ht="39" customHeight="1" hidden="1">
      <c r="A55" s="196" t="s">
        <v>112</v>
      </c>
      <c r="B55" s="94" t="s">
        <v>110</v>
      </c>
      <c r="C55" s="274">
        <v>0</v>
      </c>
      <c r="D55" s="232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4"/>
    </row>
    <row r="56" spans="1:21" ht="47.25" customHeight="1" hidden="1">
      <c r="A56" s="113" t="s">
        <v>265</v>
      </c>
      <c r="B56" s="94" t="s">
        <v>149</v>
      </c>
      <c r="C56" s="274">
        <v>0</v>
      </c>
      <c r="D56" s="241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4"/>
    </row>
    <row r="57" spans="1:21" s="184" customFormat="1" ht="15">
      <c r="A57" s="192" t="s">
        <v>332</v>
      </c>
      <c r="B57" s="192" t="s">
        <v>392</v>
      </c>
      <c r="C57" s="277">
        <f>C58</f>
        <v>3000</v>
      </c>
      <c r="D57" s="242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40"/>
    </row>
    <row r="58" spans="1:21" ht="31.5" customHeight="1">
      <c r="A58" s="172" t="s">
        <v>282</v>
      </c>
      <c r="B58" s="173" t="s">
        <v>700</v>
      </c>
      <c r="C58" s="278">
        <f>C59</f>
        <v>3000</v>
      </c>
      <c r="D58" s="241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4"/>
    </row>
    <row r="59" spans="1:21" ht="46.5">
      <c r="A59" s="172" t="s">
        <v>333</v>
      </c>
      <c r="B59" s="173" t="s">
        <v>699</v>
      </c>
      <c r="C59" s="278">
        <v>3000</v>
      </c>
      <c r="D59" s="241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4"/>
    </row>
    <row r="60" spans="1:21" s="184" customFormat="1" ht="15">
      <c r="A60" s="183" t="s">
        <v>487</v>
      </c>
      <c r="B60" s="93" t="s">
        <v>393</v>
      </c>
      <c r="C60" s="273">
        <f>C61+C86+C90</f>
        <v>7355400</v>
      </c>
      <c r="D60" s="242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40"/>
    </row>
    <row r="61" spans="1:21" s="184" customFormat="1" ht="30.75">
      <c r="A61" s="183" t="s">
        <v>334</v>
      </c>
      <c r="B61" s="93" t="s">
        <v>394</v>
      </c>
      <c r="C61" s="273">
        <f>C62+C68+C78+C84</f>
        <v>7355400</v>
      </c>
      <c r="D61" s="242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40"/>
    </row>
    <row r="62" spans="1:21" s="184" customFormat="1" ht="30.75">
      <c r="A62" s="191" t="s">
        <v>335</v>
      </c>
      <c r="B62" s="93" t="s">
        <v>29</v>
      </c>
      <c r="C62" s="273">
        <f>C64</f>
        <v>5362400</v>
      </c>
      <c r="D62" s="238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40"/>
    </row>
    <row r="63" spans="1:21" ht="31.5" customHeight="1" hidden="1">
      <c r="A63" s="83" t="s">
        <v>48</v>
      </c>
      <c r="B63" s="94" t="s">
        <v>267</v>
      </c>
      <c r="C63" s="274">
        <f>C64+C65</f>
        <v>5362400</v>
      </c>
      <c r="D63" s="232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4"/>
    </row>
    <row r="64" spans="1:21" ht="44.25" customHeight="1">
      <c r="A64" s="83" t="s">
        <v>582</v>
      </c>
      <c r="B64" s="94" t="s">
        <v>577</v>
      </c>
      <c r="C64" s="274">
        <v>5362400</v>
      </c>
      <c r="D64" s="232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4"/>
    </row>
    <row r="65" spans="1:21" ht="31.5" customHeight="1" hidden="1">
      <c r="A65" s="113" t="s">
        <v>181</v>
      </c>
      <c r="B65" s="94" t="s">
        <v>267</v>
      </c>
      <c r="C65" s="274">
        <v>0</v>
      </c>
      <c r="D65" s="232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4"/>
    </row>
    <row r="66" spans="1:21" ht="31.5" customHeight="1" hidden="1">
      <c r="A66" s="113" t="s">
        <v>299</v>
      </c>
      <c r="B66" s="94"/>
      <c r="C66" s="274">
        <v>0</v>
      </c>
      <c r="D66" s="232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4"/>
    </row>
    <row r="67" spans="1:21" ht="15.75" customHeight="1" hidden="1">
      <c r="A67" s="113"/>
      <c r="B67" s="94"/>
      <c r="C67" s="274"/>
      <c r="D67" s="232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4"/>
    </row>
    <row r="68" spans="1:21" s="184" customFormat="1" ht="31.5" customHeight="1">
      <c r="A68" s="191" t="s">
        <v>583</v>
      </c>
      <c r="B68" s="93" t="s">
        <v>512</v>
      </c>
      <c r="C68" s="273">
        <f>C70+C71+C73</f>
        <v>1629700</v>
      </c>
      <c r="D68" s="238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40"/>
    </row>
    <row r="69" spans="1:21" ht="47.25" customHeight="1" hidden="1">
      <c r="A69" s="172" t="s">
        <v>301</v>
      </c>
      <c r="B69" s="173" t="s">
        <v>302</v>
      </c>
      <c r="C69" s="274"/>
      <c r="D69" s="232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4"/>
    </row>
    <row r="70" spans="1:21" s="116" customFormat="1" ht="35.25" customHeight="1">
      <c r="A70" s="114" t="s">
        <v>509</v>
      </c>
      <c r="B70" s="94" t="s">
        <v>511</v>
      </c>
      <c r="C70" s="274">
        <v>259700</v>
      </c>
      <c r="D70" s="232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4"/>
    </row>
    <row r="71" spans="1:21" ht="36" customHeight="1">
      <c r="A71" s="314" t="s">
        <v>555</v>
      </c>
      <c r="B71" s="94" t="s">
        <v>701</v>
      </c>
      <c r="C71" s="274">
        <v>715000</v>
      </c>
      <c r="D71" s="232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4"/>
    </row>
    <row r="72" spans="1:21" ht="33.75" customHeight="1" hidden="1">
      <c r="A72" s="114" t="s">
        <v>513</v>
      </c>
      <c r="B72" s="94" t="s">
        <v>510</v>
      </c>
      <c r="C72" s="274">
        <v>0</v>
      </c>
      <c r="D72" s="232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4"/>
    </row>
    <row r="73" spans="1:21" ht="34.5" customHeight="1">
      <c r="A73" s="314" t="s">
        <v>684</v>
      </c>
      <c r="B73" s="94" t="s">
        <v>534</v>
      </c>
      <c r="C73" s="274">
        <v>655000</v>
      </c>
      <c r="D73" s="232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4"/>
    </row>
    <row r="74" spans="1:21" ht="15.75" customHeight="1" hidden="1">
      <c r="A74" s="114" t="s">
        <v>294</v>
      </c>
      <c r="B74" s="94" t="s">
        <v>268</v>
      </c>
      <c r="C74" s="274"/>
      <c r="D74" s="232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4"/>
    </row>
    <row r="75" spans="1:21" ht="15.75" customHeight="1" hidden="1">
      <c r="A75" s="174" t="s">
        <v>295</v>
      </c>
      <c r="B75" s="94" t="s">
        <v>314</v>
      </c>
      <c r="C75" s="274">
        <v>0</v>
      </c>
      <c r="D75" s="232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4"/>
    </row>
    <row r="76" spans="1:21" ht="15.75" customHeight="1" hidden="1">
      <c r="A76" s="174" t="s">
        <v>296</v>
      </c>
      <c r="B76" s="94" t="s">
        <v>268</v>
      </c>
      <c r="C76" s="274"/>
      <c r="D76" s="232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4"/>
    </row>
    <row r="77" spans="1:21" ht="126" customHeight="1" hidden="1">
      <c r="A77" s="119" t="s">
        <v>325</v>
      </c>
      <c r="B77" s="94" t="s">
        <v>268</v>
      </c>
      <c r="C77" s="274"/>
      <c r="D77" s="232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4"/>
    </row>
    <row r="78" spans="1:21" s="184" customFormat="1" ht="30.75">
      <c r="A78" s="191" t="s">
        <v>337</v>
      </c>
      <c r="B78" s="93" t="s">
        <v>32</v>
      </c>
      <c r="C78" s="273">
        <f>C80+C81</f>
        <v>138000</v>
      </c>
      <c r="D78" s="238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40"/>
    </row>
    <row r="79" spans="1:21" ht="31.5" customHeight="1" hidden="1">
      <c r="A79" s="113" t="s">
        <v>339</v>
      </c>
      <c r="B79" s="94" t="s">
        <v>385</v>
      </c>
      <c r="C79" s="274">
        <v>0</v>
      </c>
      <c r="D79" s="232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4"/>
    </row>
    <row r="80" spans="1:21" ht="30.75">
      <c r="A80" s="113" t="s">
        <v>339</v>
      </c>
      <c r="B80" s="94" t="s">
        <v>37</v>
      </c>
      <c r="C80" s="279">
        <v>700</v>
      </c>
      <c r="D80" s="232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4"/>
    </row>
    <row r="81" spans="1:21" ht="51.75" customHeight="1">
      <c r="A81" s="83" t="s">
        <v>338</v>
      </c>
      <c r="B81" s="94" t="s">
        <v>31</v>
      </c>
      <c r="C81" s="274">
        <v>137300</v>
      </c>
      <c r="D81" s="232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4"/>
    </row>
    <row r="82" spans="1:21" ht="15.75" customHeight="1" hidden="1">
      <c r="A82" s="113" t="s">
        <v>114</v>
      </c>
      <c r="B82" s="94"/>
      <c r="C82" s="274">
        <v>0</v>
      </c>
      <c r="D82" s="232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4"/>
    </row>
    <row r="83" spans="1:21" ht="78.75" customHeight="1" hidden="1">
      <c r="A83" s="113" t="s">
        <v>312</v>
      </c>
      <c r="B83" s="94" t="s">
        <v>385</v>
      </c>
      <c r="C83" s="274">
        <v>0</v>
      </c>
      <c r="D83" s="232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4"/>
    </row>
    <row r="84" spans="1:21" s="184" customFormat="1" ht="15">
      <c r="A84" s="183" t="s">
        <v>316</v>
      </c>
      <c r="B84" s="93" t="s">
        <v>34</v>
      </c>
      <c r="C84" s="273">
        <f>C85</f>
        <v>225300</v>
      </c>
      <c r="D84" s="238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40"/>
    </row>
    <row r="85" spans="1:21" ht="32.25" customHeight="1">
      <c r="A85" s="113" t="s">
        <v>58</v>
      </c>
      <c r="B85" s="94" t="s">
        <v>33</v>
      </c>
      <c r="C85" s="274">
        <f>135100+90200</f>
        <v>225300</v>
      </c>
      <c r="D85" s="232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4"/>
    </row>
    <row r="86" spans="1:21" s="184" customFormat="1" ht="15.75" customHeight="1" hidden="1">
      <c r="A86" s="183" t="s">
        <v>310</v>
      </c>
      <c r="B86" s="93" t="s">
        <v>395</v>
      </c>
      <c r="C86" s="273">
        <f>C87</f>
        <v>0</v>
      </c>
      <c r="D86" s="238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40"/>
    </row>
    <row r="87" spans="1:21" ht="15.75" customHeight="1" hidden="1">
      <c r="A87" s="113" t="s">
        <v>484</v>
      </c>
      <c r="B87" s="94" t="s">
        <v>386</v>
      </c>
      <c r="C87" s="274">
        <v>0</v>
      </c>
      <c r="D87" s="232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4"/>
    </row>
    <row r="88" spans="1:21" ht="15.75" customHeight="1" hidden="1">
      <c r="A88" s="113" t="s">
        <v>489</v>
      </c>
      <c r="B88" s="94" t="s">
        <v>490</v>
      </c>
      <c r="C88" s="274">
        <v>0</v>
      </c>
      <c r="D88" s="232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4"/>
    </row>
    <row r="89" spans="1:21" ht="31.5" customHeight="1" hidden="1">
      <c r="A89" s="113" t="s">
        <v>340</v>
      </c>
      <c r="B89" s="94" t="s">
        <v>507</v>
      </c>
      <c r="C89" s="274">
        <f>C90</f>
        <v>0</v>
      </c>
      <c r="D89" s="232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4"/>
    </row>
    <row r="90" spans="1:21" ht="47.25" customHeight="1" hidden="1">
      <c r="A90" s="113" t="s">
        <v>9</v>
      </c>
      <c r="B90" s="94" t="s">
        <v>508</v>
      </c>
      <c r="C90" s="274">
        <v>0</v>
      </c>
      <c r="D90" s="232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4"/>
    </row>
    <row r="91" spans="1:21" ht="15">
      <c r="A91" s="113" t="s">
        <v>491</v>
      </c>
      <c r="B91" s="94"/>
      <c r="C91" s="273">
        <f>C20+C60</f>
        <v>11505400</v>
      </c>
      <c r="D91" s="232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4"/>
    </row>
    <row r="92" spans="1:22" ht="24.75" customHeight="1">
      <c r="A92" s="71"/>
      <c r="B92" s="29"/>
      <c r="C92" s="117"/>
      <c r="D92" s="117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118"/>
    </row>
    <row r="93" spans="1:21" ht="12.75">
      <c r="A93" s="72"/>
      <c r="B93" s="29"/>
      <c r="C93" s="244"/>
      <c r="D93" s="117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</row>
    <row r="94" spans="1:21" ht="15.75" customHeight="1">
      <c r="A94" s="27"/>
      <c r="B94" s="23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</row>
    <row r="95" spans="1:21" ht="18">
      <c r="A95" s="27"/>
      <c r="B95" s="23"/>
      <c r="C95" s="245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</row>
    <row r="96" spans="1:21" ht="12.75">
      <c r="A96" s="26"/>
      <c r="B96" s="2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</row>
    <row r="97" spans="1:21" ht="12.75">
      <c r="A97" s="27"/>
      <c r="B97" s="2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</row>
    <row r="98" spans="1:21" ht="12.75">
      <c r="A98" s="28"/>
      <c r="B98" s="2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</row>
    <row r="99" spans="1:21" ht="30" customHeight="1">
      <c r="A99" s="42"/>
      <c r="B99" s="29"/>
      <c r="C99" s="246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</row>
    <row r="100" spans="1:21" ht="15">
      <c r="A100" s="30"/>
      <c r="B100" s="29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</row>
    <row r="101" spans="1:21" ht="15.75" customHeight="1">
      <c r="A101" s="32"/>
      <c r="B101" s="25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</row>
    <row r="102" spans="1:21" ht="12.75">
      <c r="A102" s="25"/>
      <c r="B102" s="25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</row>
    <row r="103" spans="1:21" ht="15">
      <c r="A103" s="35"/>
      <c r="B103" s="25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</row>
    <row r="104" spans="1:21" ht="12.75">
      <c r="A104" s="25"/>
      <c r="B104" s="25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</row>
    <row r="105" spans="1:21" ht="15">
      <c r="A105" s="35"/>
      <c r="B105" s="25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</row>
    <row r="106" spans="1:21" ht="12.75">
      <c r="A106" s="25"/>
      <c r="B106" s="25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</row>
    <row r="107" spans="1:21" ht="12.75">
      <c r="A107" s="25"/>
      <c r="B107" s="25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</row>
    <row r="108" spans="1:21" ht="12.75">
      <c r="A108" s="25"/>
      <c r="B108" s="25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</row>
    <row r="109" spans="1:21" ht="12.75">
      <c r="A109" s="25"/>
      <c r="B109" s="25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</row>
    <row r="110" spans="1:21" ht="12.75">
      <c r="A110" s="25"/>
      <c r="B110" s="25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</row>
    <row r="111" spans="1:21" ht="12.75">
      <c r="A111" s="25"/>
      <c r="B111" s="25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</row>
    <row r="112" spans="1:21" ht="12.75">
      <c r="A112" s="25"/>
      <c r="B112" s="25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</row>
    <row r="113" spans="1:21" ht="12.75">
      <c r="A113" s="25"/>
      <c r="B113" s="25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</row>
    <row r="114" spans="1:21" ht="12.75">
      <c r="A114" s="25"/>
      <c r="B114" s="25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</row>
    <row r="115" spans="1:21" ht="12.75">
      <c r="A115" s="36"/>
      <c r="B115" s="25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</row>
    <row r="116" spans="1:21" ht="12.75">
      <c r="A116" s="36"/>
      <c r="B116" s="25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</row>
    <row r="117" spans="1:21" ht="12.75">
      <c r="A117" s="25"/>
      <c r="B117" s="25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</row>
    <row r="118" spans="1:21" ht="12.75">
      <c r="A118" s="25"/>
      <c r="B118" s="25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</row>
    <row r="119" spans="1:21" ht="12.75">
      <c r="A119" s="25"/>
      <c r="B119" s="25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</row>
    <row r="120" spans="1:21" ht="12.75">
      <c r="A120" s="25"/>
      <c r="B120" s="25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</row>
    <row r="121" spans="1:21" ht="12.75">
      <c r="A121" s="25"/>
      <c r="B121" s="25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</row>
    <row r="122" spans="1:21" ht="12.75">
      <c r="A122" s="25"/>
      <c r="B122" s="25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</row>
    <row r="123" spans="1:21" ht="12.75">
      <c r="A123" s="25"/>
      <c r="B123" s="25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</row>
    <row r="124" spans="1:21" ht="12.75">
      <c r="A124" s="25"/>
      <c r="B124" s="25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</row>
    <row r="125" spans="1:21" ht="12.75">
      <c r="A125" s="25"/>
      <c r="B125" s="25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</row>
    <row r="126" spans="1:21" ht="12.75">
      <c r="A126" s="36"/>
      <c r="B126" s="25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</row>
    <row r="127" spans="1:21" ht="12.75">
      <c r="A127" s="36"/>
      <c r="B127" s="25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</row>
    <row r="128" spans="1:21" ht="12.75">
      <c r="A128" s="25"/>
      <c r="B128" s="25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</row>
    <row r="129" spans="1:21" ht="12.75">
      <c r="A129" s="25"/>
      <c r="B129" s="25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</row>
    <row r="130" spans="1:21" ht="12.75">
      <c r="A130" s="25"/>
      <c r="B130" s="25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</row>
    <row r="131" spans="1:21" ht="12.75">
      <c r="A131" s="25"/>
      <c r="B131" s="25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</row>
    <row r="132" spans="1:21" ht="12.75">
      <c r="A132" s="25"/>
      <c r="B132" s="25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</row>
    <row r="133" spans="1:21" ht="12.75">
      <c r="A133" s="25"/>
      <c r="B133" s="25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</row>
    <row r="134" spans="1:21" ht="12.75">
      <c r="A134" s="25"/>
      <c r="B134" s="25"/>
      <c r="C134" s="250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</row>
    <row r="135" spans="1:21" ht="12.75">
      <c r="A135" s="25"/>
      <c r="B135" s="25"/>
      <c r="C135" s="250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</row>
    <row r="136" spans="1:21" ht="12.75">
      <c r="A136" s="25"/>
      <c r="B136" s="25"/>
      <c r="C136" s="248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</row>
    <row r="137" spans="1:21" ht="12.75">
      <c r="A137" s="25"/>
      <c r="B137" s="25"/>
      <c r="C137" s="248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</row>
    <row r="138" spans="1:21" ht="12.75">
      <c r="A138" s="25"/>
      <c r="B138" s="25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</row>
    <row r="139" spans="1:21" ht="12.75">
      <c r="A139" s="25"/>
      <c r="B139" s="25"/>
      <c r="C139" s="248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</row>
    <row r="140" spans="1:21" ht="12.75">
      <c r="A140" s="25"/>
      <c r="B140" s="25"/>
      <c r="C140" s="248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</row>
    <row r="141" spans="1:21" ht="12.75">
      <c r="A141" s="25"/>
      <c r="B141" s="25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</row>
    <row r="142" spans="1:21" ht="12.75">
      <c r="A142" s="25"/>
      <c r="B142" s="25"/>
      <c r="C142" s="248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</row>
    <row r="143" spans="1:21" ht="12.75">
      <c r="A143" s="25"/>
      <c r="B143" s="25"/>
      <c r="C143" s="248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</row>
    <row r="144" spans="1:21" ht="12.75">
      <c r="A144" s="25"/>
      <c r="B144" s="25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</row>
    <row r="145" spans="1:21" ht="12.75">
      <c r="A145" s="25"/>
      <c r="B145" s="25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</row>
    <row r="146" spans="1:21" ht="12.75">
      <c r="A146" s="25"/>
      <c r="B146" s="25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</row>
    <row r="147" spans="1:21" ht="12.75">
      <c r="A147" s="25"/>
      <c r="B147" s="25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</row>
    <row r="148" spans="1:21" ht="12.75">
      <c r="A148" s="25"/>
      <c r="B148" s="25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</row>
    <row r="149" spans="1:21" ht="12.75">
      <c r="A149" s="25"/>
      <c r="B149" s="25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</row>
    <row r="150" spans="1:21" ht="12.75">
      <c r="A150" s="25"/>
      <c r="B150" s="25"/>
      <c r="C150" s="250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</row>
    <row r="151" spans="1:21" ht="12.75">
      <c r="A151" s="25"/>
      <c r="B151" s="25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</row>
    <row r="152" spans="1:21" ht="12.75">
      <c r="A152" s="25"/>
      <c r="B152" s="25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</row>
    <row r="153" spans="1:21" ht="12.75">
      <c r="A153" s="25"/>
      <c r="B153" s="25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</row>
    <row r="154" spans="1:21" ht="12.75">
      <c r="A154" s="25"/>
      <c r="B154" s="25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</row>
  </sheetData>
  <sheetProtection/>
  <mergeCells count="25">
    <mergeCell ref="D18:D19"/>
    <mergeCell ref="E18:E19"/>
    <mergeCell ref="F18:F19"/>
    <mergeCell ref="G18:G19"/>
    <mergeCell ref="H18:H19"/>
    <mergeCell ref="I18:I19"/>
    <mergeCell ref="S18:S19"/>
    <mergeCell ref="T18:T19"/>
    <mergeCell ref="U18:U19"/>
    <mergeCell ref="J18:J19"/>
    <mergeCell ref="K18:K19"/>
    <mergeCell ref="L18:L19"/>
    <mergeCell ref="M18:M19"/>
    <mergeCell ref="N18:N19"/>
    <mergeCell ref="O18:O19"/>
    <mergeCell ref="B6:H6"/>
    <mergeCell ref="B7:G7"/>
    <mergeCell ref="B8:G8"/>
    <mergeCell ref="P18:P19"/>
    <mergeCell ref="Q18:Q19"/>
    <mergeCell ref="R18:R19"/>
    <mergeCell ref="B13:D13"/>
    <mergeCell ref="A16:U16"/>
    <mergeCell ref="A18:A19"/>
    <mergeCell ref="C18:C19"/>
  </mergeCells>
  <printOptions/>
  <pageMargins left="0.7874015748031497" right="0.3937007874015748" top="0.7874015748031497" bottom="0.7874015748031497" header="0.31496062992125984" footer="0.31496062992125984"/>
  <pageSetup fitToHeight="2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U556"/>
  <sheetViews>
    <sheetView zoomScalePageLayoutView="0" workbookViewId="0" topLeftCell="A8">
      <selection activeCell="D11" sqref="D11:I11"/>
    </sheetView>
  </sheetViews>
  <sheetFormatPr defaultColWidth="9.125" defaultRowHeight="12.75"/>
  <cols>
    <col min="1" max="1" width="56.125" style="1" customWidth="1"/>
    <col min="2" max="2" width="5.50390625" style="1" hidden="1" customWidth="1"/>
    <col min="3" max="3" width="6.50390625" style="4" hidden="1" customWidth="1"/>
    <col min="4" max="4" width="9.125" style="2" customWidth="1"/>
    <col min="5" max="5" width="9.375" style="2" customWidth="1"/>
    <col min="6" max="6" width="15.625" style="1" hidden="1" customWidth="1"/>
    <col min="7" max="7" width="6.375" style="1" hidden="1" customWidth="1"/>
    <col min="8" max="8" width="13.375" style="5" customWidth="1"/>
    <col min="9" max="9" width="15.50390625" style="5" customWidth="1"/>
    <col min="10" max="10" width="11.125" style="1" customWidth="1"/>
    <col min="11" max="12" width="13.37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16"/>
    </row>
    <row r="2" spans="4:9" s="8" customFormat="1" ht="12.75" customHeight="1" hidden="1">
      <c r="D2" s="807" t="s">
        <v>23</v>
      </c>
      <c r="E2" s="808"/>
      <c r="F2" s="808"/>
      <c r="G2" s="808"/>
      <c r="H2" s="808"/>
      <c r="I2" s="808"/>
    </row>
    <row r="3" spans="4:10" s="8" customFormat="1" ht="12.75" customHeight="1" hidden="1">
      <c r="D3" s="809" t="s">
        <v>264</v>
      </c>
      <c r="E3" s="810"/>
      <c r="F3" s="810"/>
      <c r="G3" s="810"/>
      <c r="H3" s="810"/>
      <c r="I3" s="810"/>
      <c r="J3" s="810"/>
    </row>
    <row r="4" spans="4:10" s="8" customFormat="1" ht="12.75" customHeight="1" hidden="1">
      <c r="D4" s="807" t="s">
        <v>521</v>
      </c>
      <c r="E4" s="811"/>
      <c r="F4" s="811"/>
      <c r="G4" s="811"/>
      <c r="H4" s="811"/>
      <c r="I4" s="811"/>
      <c r="J4" s="811"/>
    </row>
    <row r="5" spans="4:9" s="8" customFormat="1" ht="12.75" customHeight="1" hidden="1">
      <c r="D5" s="778" t="s">
        <v>522</v>
      </c>
      <c r="E5" s="811"/>
      <c r="F5" s="811"/>
      <c r="G5" s="811"/>
      <c r="H5" s="811"/>
      <c r="I5" s="811"/>
    </row>
    <row r="6" spans="4:7" s="8" customFormat="1" ht="12.75" customHeight="1" hidden="1">
      <c r="D6" s="126"/>
      <c r="G6" s="116"/>
    </row>
    <row r="7" spans="4:7" s="8" customFormat="1" ht="12.75" customHeight="1" hidden="1">
      <c r="D7" s="126"/>
      <c r="G7" s="116"/>
    </row>
    <row r="8" spans="4:10" s="8" customFormat="1" ht="12.75" customHeight="1">
      <c r="D8" s="751" t="s">
        <v>321</v>
      </c>
      <c r="E8" s="780"/>
      <c r="F8" s="780"/>
      <c r="G8" s="780"/>
      <c r="H8" s="780"/>
      <c r="I8" s="780"/>
      <c r="J8" s="718"/>
    </row>
    <row r="9" spans="4:10" s="8" customFormat="1" ht="12.75" customHeight="1">
      <c r="D9" s="746" t="s">
        <v>264</v>
      </c>
      <c r="E9" s="747"/>
      <c r="F9" s="747"/>
      <c r="G9" s="747"/>
      <c r="H9" s="747"/>
      <c r="I9" s="747"/>
      <c r="J9" s="747"/>
    </row>
    <row r="10" spans="4:10" s="8" customFormat="1" ht="12.75" customHeight="1">
      <c r="D10" s="746" t="s">
        <v>504</v>
      </c>
      <c r="E10" s="747"/>
      <c r="F10" s="747"/>
      <c r="G10" s="747"/>
      <c r="H10" s="747"/>
      <c r="I10" s="747"/>
      <c r="J10" s="394"/>
    </row>
    <row r="11" spans="4:10" s="8" customFormat="1" ht="12.75" customHeight="1">
      <c r="D11" s="748" t="s">
        <v>692</v>
      </c>
      <c r="E11" s="749"/>
      <c r="F11" s="749"/>
      <c r="G11" s="749"/>
      <c r="H11" s="749"/>
      <c r="I11" s="749"/>
      <c r="J11" s="718"/>
    </row>
    <row r="12" spans="4:7" s="8" customFormat="1" ht="12.75" customHeight="1" hidden="1">
      <c r="D12" s="126"/>
      <c r="G12" s="116"/>
    </row>
    <row r="13" spans="1:12" s="8" customFormat="1" ht="13.5" customHeight="1">
      <c r="A13" s="25"/>
      <c r="B13" s="25"/>
      <c r="C13" s="25"/>
      <c r="D13" s="412" t="s">
        <v>519</v>
      </c>
      <c r="E13" s="412"/>
      <c r="F13" s="412"/>
      <c r="G13" s="413"/>
      <c r="H13" s="124"/>
      <c r="I13" s="25"/>
      <c r="K13" s="25"/>
      <c r="L13" s="25"/>
    </row>
    <row r="14" spans="1:8" s="8" customFormat="1" ht="12" customHeight="1">
      <c r="A14" s="25"/>
      <c r="B14" s="25"/>
      <c r="C14" s="25"/>
      <c r="D14" s="748" t="s">
        <v>264</v>
      </c>
      <c r="E14" s="748"/>
      <c r="F14" s="748"/>
      <c r="G14" s="748"/>
      <c r="H14" s="748"/>
    </row>
    <row r="15" spans="1:12" s="8" customFormat="1" ht="12" customHeight="1">
      <c r="A15" s="25"/>
      <c r="B15" s="25"/>
      <c r="C15" s="25"/>
      <c r="D15" s="85" t="s">
        <v>542</v>
      </c>
      <c r="E15" s="85"/>
      <c r="F15" s="85"/>
      <c r="G15" s="85"/>
      <c r="H15" s="85"/>
      <c r="I15" s="126"/>
      <c r="K15" s="126"/>
      <c r="L15" s="7"/>
    </row>
    <row r="16" spans="1:8" s="8" customFormat="1" ht="14.25" customHeight="1">
      <c r="A16" s="25"/>
      <c r="B16" s="25"/>
      <c r="C16" s="25"/>
      <c r="D16" s="751" t="s">
        <v>652</v>
      </c>
      <c r="E16" s="751"/>
      <c r="F16" s="751"/>
      <c r="G16" s="812"/>
      <c r="H16" s="812"/>
    </row>
    <row r="17" spans="1:10" s="8" customFormat="1" ht="12.75">
      <c r="A17" s="25"/>
      <c r="B17" s="25"/>
      <c r="C17" s="25"/>
      <c r="D17" s="820"/>
      <c r="E17" s="820"/>
      <c r="F17" s="820"/>
      <c r="G17" s="820"/>
      <c r="H17" s="820"/>
      <c r="I17" s="118"/>
      <c r="J17" s="118"/>
    </row>
    <row r="18" spans="1:21" ht="39.75" customHeight="1">
      <c r="A18" s="821" t="s">
        <v>586</v>
      </c>
      <c r="B18" s="821"/>
      <c r="C18" s="821"/>
      <c r="D18" s="821"/>
      <c r="E18" s="821"/>
      <c r="F18" s="821"/>
      <c r="G18" s="821"/>
      <c r="H18" s="821"/>
      <c r="I18" s="779"/>
      <c r="K18" s="1"/>
      <c r="L18" s="1"/>
      <c r="T18" s="253">
        <f>H23+152.1</f>
        <v>9824.490000000002</v>
      </c>
      <c r="U18" s="253">
        <f>I23+305.5</f>
        <v>9588.859999999999</v>
      </c>
    </row>
    <row r="19" spans="1:12" ht="21.75" customHeight="1">
      <c r="A19" s="67"/>
      <c r="B19" s="67"/>
      <c r="C19" s="49"/>
      <c r="D19" s="68"/>
      <c r="E19" s="68"/>
      <c r="F19" s="69"/>
      <c r="G19" s="69"/>
      <c r="H19" s="70"/>
      <c r="I19" s="70"/>
      <c r="K19" s="70"/>
      <c r="L19" s="70"/>
    </row>
    <row r="20" spans="1:17" ht="26.25" customHeight="1">
      <c r="A20" s="818" t="s">
        <v>206</v>
      </c>
      <c r="B20" s="56"/>
      <c r="C20" s="819" t="s">
        <v>545</v>
      </c>
      <c r="D20" s="819"/>
      <c r="E20" s="819"/>
      <c r="F20" s="819"/>
      <c r="G20" s="819"/>
      <c r="H20" s="822" t="s">
        <v>587</v>
      </c>
      <c r="I20" s="823"/>
      <c r="J20" s="198"/>
      <c r="K20" s="197" t="s">
        <v>179</v>
      </c>
      <c r="L20" s="197" t="s">
        <v>179</v>
      </c>
      <c r="N20" s="813" t="s">
        <v>74</v>
      </c>
      <c r="O20" s="814"/>
      <c r="P20" s="813" t="s">
        <v>75</v>
      </c>
      <c r="Q20" s="814"/>
    </row>
    <row r="21" spans="1:17" ht="41.25" customHeight="1">
      <c r="A21" s="818"/>
      <c r="B21" s="56"/>
      <c r="C21" s="54" t="s">
        <v>124</v>
      </c>
      <c r="D21" s="410" t="s">
        <v>120</v>
      </c>
      <c r="E21" s="54" t="s">
        <v>119</v>
      </c>
      <c r="F21" s="54" t="s">
        <v>207</v>
      </c>
      <c r="G21" s="54" t="s">
        <v>122</v>
      </c>
      <c r="H21" s="54" t="s">
        <v>588</v>
      </c>
      <c r="I21" s="54" t="s">
        <v>589</v>
      </c>
      <c r="J21" s="198"/>
      <c r="K21" s="197">
        <v>2018</v>
      </c>
      <c r="L21" s="197">
        <v>2019</v>
      </c>
      <c r="N21" s="43">
        <v>2018</v>
      </c>
      <c r="O21" s="43">
        <v>2019</v>
      </c>
      <c r="P21" s="43">
        <v>2018</v>
      </c>
      <c r="Q21" s="43">
        <v>2019</v>
      </c>
    </row>
    <row r="22" spans="1:17" s="3" customFormat="1" ht="21.75" customHeight="1">
      <c r="A22" s="56">
        <v>1</v>
      </c>
      <c r="B22" s="56"/>
      <c r="C22" s="411">
        <v>2</v>
      </c>
      <c r="D22" s="56">
        <v>3</v>
      </c>
      <c r="E22" s="56">
        <v>4</v>
      </c>
      <c r="F22" s="56">
        <v>5</v>
      </c>
      <c r="G22" s="56">
        <v>6</v>
      </c>
      <c r="H22" s="56">
        <v>7</v>
      </c>
      <c r="I22" s="56">
        <v>7</v>
      </c>
      <c r="J22" s="199"/>
      <c r="K22" s="132">
        <v>7</v>
      </c>
      <c r="L22" s="132">
        <v>7</v>
      </c>
      <c r="N22" s="212"/>
      <c r="O22" s="212"/>
      <c r="P22" s="212"/>
      <c r="Q22" s="212"/>
    </row>
    <row r="23" spans="1:17" s="4" customFormat="1" ht="15">
      <c r="A23" s="414" t="s">
        <v>28</v>
      </c>
      <c r="B23" s="414"/>
      <c r="C23" s="415" t="s">
        <v>245</v>
      </c>
      <c r="D23" s="415"/>
      <c r="E23" s="415"/>
      <c r="F23" s="415"/>
      <c r="G23" s="416"/>
      <c r="H23" s="451">
        <f>H24+H98+H132+H144+H166+H200+H208+H231+H237+H242</f>
        <v>9672.390000000001</v>
      </c>
      <c r="I23" s="451">
        <f>I24+I98+I132+I144+I166+I200+I208+I231+I237+I242</f>
        <v>9283.359999999999</v>
      </c>
      <c r="J23" s="214"/>
      <c r="K23" s="200">
        <f>K24+K98+K132+K144+K166+K200+K208+K231+K237+K242</f>
        <v>8657.599999999999</v>
      </c>
      <c r="L23" s="200">
        <f>L24+L98+L132+L144+L166+L200+L208+L231+L237+L242</f>
        <v>8689.2</v>
      </c>
      <c r="N23" s="213">
        <f>H23-K23</f>
        <v>1014.7900000000027</v>
      </c>
      <c r="O23" s="213">
        <f>I23-L23</f>
        <v>594.159999999998</v>
      </c>
      <c r="P23" s="213">
        <f>H23/K23*100</f>
        <v>111.7213777490298</v>
      </c>
      <c r="Q23" s="213">
        <f>I23/L23*100</f>
        <v>106.83791373198912</v>
      </c>
    </row>
    <row r="24" spans="1:17" s="4" customFormat="1" ht="15">
      <c r="A24" s="414" t="s">
        <v>15</v>
      </c>
      <c r="B24" s="414"/>
      <c r="C24" s="415" t="s">
        <v>245</v>
      </c>
      <c r="D24" s="415" t="s">
        <v>211</v>
      </c>
      <c r="E24" s="415"/>
      <c r="F24" s="415"/>
      <c r="G24" s="416"/>
      <c r="H24" s="451">
        <f>H25+H35+H72+H77+H68</f>
        <v>5270.469999999999</v>
      </c>
      <c r="I24" s="451">
        <f>I25+I35+I72+I77+I68</f>
        <v>5237.79</v>
      </c>
      <c r="J24" s="201"/>
      <c r="K24" s="200">
        <f>K25+K35+K72+K77+K68</f>
        <v>3771.7000000000003</v>
      </c>
      <c r="L24" s="200">
        <f>L25+L35+L72+L77+L68</f>
        <v>3771.7000000000003</v>
      </c>
      <c r="N24" s="213">
        <f aca="true" t="shared" si="0" ref="N24:O96">H24-K24</f>
        <v>1498.769999999999</v>
      </c>
      <c r="O24" s="213">
        <f t="shared" si="0"/>
        <v>1466.0899999999997</v>
      </c>
      <c r="P24" s="213">
        <f aca="true" t="shared" si="1" ref="P24:Q96">H24/K24*100</f>
        <v>139.73725375825222</v>
      </c>
      <c r="Q24" s="213">
        <f t="shared" si="1"/>
        <v>138.87080096508205</v>
      </c>
    </row>
    <row r="25" spans="1:17" ht="29.25" customHeight="1">
      <c r="A25" s="417" t="s">
        <v>50</v>
      </c>
      <c r="B25" s="417"/>
      <c r="C25" s="415" t="s">
        <v>245</v>
      </c>
      <c r="D25" s="415" t="s">
        <v>211</v>
      </c>
      <c r="E25" s="415" t="s">
        <v>212</v>
      </c>
      <c r="F25" s="415"/>
      <c r="G25" s="416"/>
      <c r="H25" s="451">
        <f>'3-1'!H32</f>
        <v>802.24</v>
      </c>
      <c r="I25" s="451">
        <f>'3-1'!I32</f>
        <v>802.24</v>
      </c>
      <c r="J25" s="198"/>
      <c r="K25" s="200">
        <f>K26</f>
        <v>728.7</v>
      </c>
      <c r="L25" s="200">
        <f>L26</f>
        <v>728.7</v>
      </c>
      <c r="N25" s="213">
        <f t="shared" si="0"/>
        <v>73.53999999999996</v>
      </c>
      <c r="O25" s="213">
        <f t="shared" si="0"/>
        <v>73.53999999999996</v>
      </c>
      <c r="P25" s="213">
        <f t="shared" si="1"/>
        <v>110.09194455880333</v>
      </c>
      <c r="Q25" s="213">
        <f t="shared" si="1"/>
        <v>110.09194455880333</v>
      </c>
    </row>
    <row r="26" spans="1:17" ht="30.75" hidden="1">
      <c r="A26" s="417" t="s">
        <v>52</v>
      </c>
      <c r="B26" s="417"/>
      <c r="C26" s="415" t="s">
        <v>245</v>
      </c>
      <c r="D26" s="415" t="s">
        <v>211</v>
      </c>
      <c r="E26" s="415" t="s">
        <v>212</v>
      </c>
      <c r="F26" s="415" t="s">
        <v>453</v>
      </c>
      <c r="G26" s="416"/>
      <c r="H26" s="451">
        <f>H27</f>
        <v>700</v>
      </c>
      <c r="I26" s="451">
        <f>I27</f>
        <v>700</v>
      </c>
      <c r="J26" s="198"/>
      <c r="K26" s="200">
        <f>K27</f>
        <v>728.7</v>
      </c>
      <c r="L26" s="200">
        <f>L27</f>
        <v>728.7</v>
      </c>
      <c r="N26" s="213">
        <f t="shared" si="0"/>
        <v>-28.700000000000045</v>
      </c>
      <c r="O26" s="213">
        <f t="shared" si="0"/>
        <v>-28.700000000000045</v>
      </c>
      <c r="P26" s="213">
        <f t="shared" si="1"/>
        <v>96.06147934678194</v>
      </c>
      <c r="Q26" s="213">
        <f t="shared" si="1"/>
        <v>96.06147934678194</v>
      </c>
    </row>
    <row r="27" spans="1:17" ht="15" hidden="1">
      <c r="A27" s="418" t="s">
        <v>213</v>
      </c>
      <c r="B27" s="418"/>
      <c r="C27" s="415" t="s">
        <v>245</v>
      </c>
      <c r="D27" s="415" t="s">
        <v>211</v>
      </c>
      <c r="E27" s="415" t="s">
        <v>212</v>
      </c>
      <c r="F27" s="415" t="s">
        <v>440</v>
      </c>
      <c r="G27" s="416"/>
      <c r="H27" s="451">
        <f>H28+H30+H32</f>
        <v>700</v>
      </c>
      <c r="I27" s="451">
        <f>I28+I30+I32</f>
        <v>700</v>
      </c>
      <c r="J27" s="198"/>
      <c r="K27" s="200">
        <f>K28+K30+K32</f>
        <v>728.7</v>
      </c>
      <c r="L27" s="200">
        <f>L28+L30+L32</f>
        <v>728.7</v>
      </c>
      <c r="N27" s="213">
        <f t="shared" si="0"/>
        <v>-28.700000000000045</v>
      </c>
      <c r="O27" s="213">
        <f t="shared" si="0"/>
        <v>-28.700000000000045</v>
      </c>
      <c r="P27" s="213">
        <f t="shared" si="1"/>
        <v>96.06147934678194</v>
      </c>
      <c r="Q27" s="213">
        <f t="shared" si="1"/>
        <v>96.06147934678194</v>
      </c>
    </row>
    <row r="28" spans="1:17" ht="30.75" hidden="1">
      <c r="A28" s="419" t="s">
        <v>442</v>
      </c>
      <c r="B28" s="419"/>
      <c r="C28" s="416" t="s">
        <v>245</v>
      </c>
      <c r="D28" s="416" t="s">
        <v>211</v>
      </c>
      <c r="E28" s="416" t="s">
        <v>212</v>
      </c>
      <c r="F28" s="416" t="s">
        <v>441</v>
      </c>
      <c r="G28" s="416"/>
      <c r="H28" s="452">
        <f>H29</f>
        <v>0</v>
      </c>
      <c r="I28" s="452">
        <f>I29</f>
        <v>0</v>
      </c>
      <c r="J28" s="198"/>
      <c r="K28" s="202">
        <f>K29</f>
        <v>0</v>
      </c>
      <c r="L28" s="202">
        <f>L29</f>
        <v>0</v>
      </c>
      <c r="N28" s="213">
        <f t="shared" si="0"/>
        <v>0</v>
      </c>
      <c r="O28" s="213">
        <f t="shared" si="0"/>
        <v>0</v>
      </c>
      <c r="P28" s="213" t="e">
        <f t="shared" si="1"/>
        <v>#DIV/0!</v>
      </c>
      <c r="Q28" s="213" t="e">
        <f t="shared" si="1"/>
        <v>#DIV/0!</v>
      </c>
    </row>
    <row r="29" spans="1:17" ht="78" hidden="1">
      <c r="A29" s="419" t="s">
        <v>198</v>
      </c>
      <c r="B29" s="419"/>
      <c r="C29" s="416" t="s">
        <v>245</v>
      </c>
      <c r="D29" s="416" t="s">
        <v>211</v>
      </c>
      <c r="E29" s="416" t="s">
        <v>212</v>
      </c>
      <c r="F29" s="416" t="s">
        <v>441</v>
      </c>
      <c r="G29" s="416" t="s">
        <v>199</v>
      </c>
      <c r="H29" s="452"/>
      <c r="I29" s="452"/>
      <c r="J29" s="198"/>
      <c r="K29" s="202"/>
      <c r="L29" s="202"/>
      <c r="N29" s="213">
        <f t="shared" si="0"/>
        <v>0</v>
      </c>
      <c r="O29" s="213">
        <f t="shared" si="0"/>
        <v>0</v>
      </c>
      <c r="P29" s="213" t="e">
        <f t="shared" si="1"/>
        <v>#DIV/0!</v>
      </c>
      <c r="Q29" s="213" t="e">
        <f t="shared" si="1"/>
        <v>#DIV/0!</v>
      </c>
    </row>
    <row r="30" spans="1:17" ht="30.75" hidden="1">
      <c r="A30" s="420" t="s">
        <v>444</v>
      </c>
      <c r="B30" s="420"/>
      <c r="C30" s="416" t="s">
        <v>245</v>
      </c>
      <c r="D30" s="416" t="s">
        <v>211</v>
      </c>
      <c r="E30" s="416" t="s">
        <v>212</v>
      </c>
      <c r="F30" s="416" t="s">
        <v>443</v>
      </c>
      <c r="G30" s="416"/>
      <c r="H30" s="453">
        <f>H31</f>
        <v>700</v>
      </c>
      <c r="I30" s="453">
        <f>I31</f>
        <v>700</v>
      </c>
      <c r="J30" s="198"/>
      <c r="K30" s="203">
        <f>K31</f>
        <v>728.7</v>
      </c>
      <c r="L30" s="203">
        <f>L31</f>
        <v>728.7</v>
      </c>
      <c r="N30" s="213">
        <f t="shared" si="0"/>
        <v>-28.700000000000045</v>
      </c>
      <c r="O30" s="213">
        <f t="shared" si="0"/>
        <v>-28.700000000000045</v>
      </c>
      <c r="P30" s="213">
        <f t="shared" si="1"/>
        <v>96.06147934678194</v>
      </c>
      <c r="Q30" s="213">
        <f t="shared" si="1"/>
        <v>96.06147934678194</v>
      </c>
    </row>
    <row r="31" spans="1:17" ht="57" customHeight="1" hidden="1">
      <c r="A31" s="421" t="s">
        <v>198</v>
      </c>
      <c r="B31" s="421"/>
      <c r="C31" s="416" t="s">
        <v>245</v>
      </c>
      <c r="D31" s="416" t="s">
        <v>211</v>
      </c>
      <c r="E31" s="416" t="s">
        <v>212</v>
      </c>
      <c r="F31" s="416" t="s">
        <v>443</v>
      </c>
      <c r="G31" s="416" t="s">
        <v>199</v>
      </c>
      <c r="H31" s="452">
        <v>700</v>
      </c>
      <c r="I31" s="452">
        <v>700</v>
      </c>
      <c r="J31" s="209"/>
      <c r="K31" s="202">
        <v>728.7</v>
      </c>
      <c r="L31" s="202">
        <v>728.7</v>
      </c>
      <c r="N31" s="213">
        <f t="shared" si="0"/>
        <v>-28.700000000000045</v>
      </c>
      <c r="O31" s="213">
        <f t="shared" si="0"/>
        <v>-28.700000000000045</v>
      </c>
      <c r="P31" s="213">
        <f t="shared" si="1"/>
        <v>96.06147934678194</v>
      </c>
      <c r="Q31" s="213">
        <f t="shared" si="1"/>
        <v>96.06147934678194</v>
      </c>
    </row>
    <row r="32" spans="1:17" ht="46.5" hidden="1">
      <c r="A32" s="422" t="s">
        <v>348</v>
      </c>
      <c r="B32" s="422"/>
      <c r="C32" s="416" t="s">
        <v>245</v>
      </c>
      <c r="D32" s="416" t="s">
        <v>211</v>
      </c>
      <c r="E32" s="416" t="s">
        <v>212</v>
      </c>
      <c r="F32" s="416" t="s">
        <v>102</v>
      </c>
      <c r="G32" s="416"/>
      <c r="H32" s="452">
        <f>H33</f>
        <v>0</v>
      </c>
      <c r="I32" s="452">
        <f>I33</f>
        <v>0</v>
      </c>
      <c r="J32" s="198"/>
      <c r="K32" s="202">
        <f>K33</f>
        <v>0</v>
      </c>
      <c r="L32" s="202">
        <f>L33</f>
        <v>0</v>
      </c>
      <c r="N32" s="213">
        <f t="shared" si="0"/>
        <v>0</v>
      </c>
      <c r="O32" s="213">
        <f t="shared" si="0"/>
        <v>0</v>
      </c>
      <c r="P32" s="213" t="e">
        <f t="shared" si="1"/>
        <v>#DIV/0!</v>
      </c>
      <c r="Q32" s="213" t="e">
        <f t="shared" si="1"/>
        <v>#DIV/0!</v>
      </c>
    </row>
    <row r="33" spans="1:17" ht="75.75" customHeight="1" hidden="1">
      <c r="A33" s="421" t="s">
        <v>198</v>
      </c>
      <c r="B33" s="421"/>
      <c r="C33" s="416" t="s">
        <v>245</v>
      </c>
      <c r="D33" s="416" t="s">
        <v>211</v>
      </c>
      <c r="E33" s="416" t="s">
        <v>212</v>
      </c>
      <c r="F33" s="416" t="s">
        <v>102</v>
      </c>
      <c r="G33" s="416" t="s">
        <v>199</v>
      </c>
      <c r="H33" s="454"/>
      <c r="I33" s="454"/>
      <c r="J33" s="198"/>
      <c r="K33" s="204"/>
      <c r="L33" s="204"/>
      <c r="N33" s="213">
        <f t="shared" si="0"/>
        <v>0</v>
      </c>
      <c r="O33" s="213">
        <f t="shared" si="0"/>
        <v>0</v>
      </c>
      <c r="P33" s="213" t="e">
        <f t="shared" si="1"/>
        <v>#DIV/0!</v>
      </c>
      <c r="Q33" s="213" t="e">
        <f t="shared" si="1"/>
        <v>#DIV/0!</v>
      </c>
    </row>
    <row r="34" spans="1:17" ht="15" hidden="1">
      <c r="A34" s="420" t="s">
        <v>218</v>
      </c>
      <c r="B34" s="420"/>
      <c r="C34" s="416" t="s">
        <v>245</v>
      </c>
      <c r="D34" s="416" t="s">
        <v>211</v>
      </c>
      <c r="E34" s="416" t="s">
        <v>212</v>
      </c>
      <c r="F34" s="416" t="s">
        <v>53</v>
      </c>
      <c r="G34" s="416" t="s">
        <v>199</v>
      </c>
      <c r="H34" s="454"/>
      <c r="I34" s="454"/>
      <c r="J34" s="198"/>
      <c r="K34" s="204"/>
      <c r="L34" s="204"/>
      <c r="N34" s="213">
        <f t="shared" si="0"/>
        <v>0</v>
      </c>
      <c r="O34" s="213">
        <f t="shared" si="0"/>
        <v>0</v>
      </c>
      <c r="P34" s="213" t="e">
        <f t="shared" si="1"/>
        <v>#DIV/0!</v>
      </c>
      <c r="Q34" s="213" t="e">
        <f t="shared" si="1"/>
        <v>#DIV/0!</v>
      </c>
    </row>
    <row r="35" spans="1:17" s="9" customFormat="1" ht="62.25">
      <c r="A35" s="414" t="s">
        <v>55</v>
      </c>
      <c r="B35" s="414"/>
      <c r="C35" s="415" t="s">
        <v>245</v>
      </c>
      <c r="D35" s="415" t="s">
        <v>211</v>
      </c>
      <c r="E35" s="415" t="s">
        <v>223</v>
      </c>
      <c r="F35" s="415"/>
      <c r="G35" s="415"/>
      <c r="H35" s="455">
        <f>'3-1'!H42</f>
        <v>4322.23</v>
      </c>
      <c r="I35" s="455">
        <f>'3-1'!I42</f>
        <v>4427.55</v>
      </c>
      <c r="J35" s="206"/>
      <c r="K35" s="205">
        <f>K36</f>
        <v>3038.4</v>
      </c>
      <c r="L35" s="205">
        <f>L36</f>
        <v>3038.4</v>
      </c>
      <c r="N35" s="213">
        <f t="shared" si="0"/>
        <v>1283.8299999999995</v>
      </c>
      <c r="O35" s="213">
        <f t="shared" si="0"/>
        <v>1389.15</v>
      </c>
      <c r="P35" s="213">
        <f t="shared" si="1"/>
        <v>142.2534886782517</v>
      </c>
      <c r="Q35" s="213">
        <f t="shared" si="1"/>
        <v>145.71978672985782</v>
      </c>
    </row>
    <row r="36" spans="1:17" s="9" customFormat="1" ht="30.75" hidden="1">
      <c r="A36" s="417" t="s">
        <v>52</v>
      </c>
      <c r="B36" s="417"/>
      <c r="C36" s="415" t="s">
        <v>245</v>
      </c>
      <c r="D36" s="415" t="s">
        <v>211</v>
      </c>
      <c r="E36" s="415" t="s">
        <v>223</v>
      </c>
      <c r="F36" s="415" t="s">
        <v>453</v>
      </c>
      <c r="G36" s="415"/>
      <c r="H36" s="451">
        <f>H46+H37</f>
        <v>3447.7</v>
      </c>
      <c r="I36" s="451">
        <f>I46+I37</f>
        <v>3439.5</v>
      </c>
      <c r="J36" s="215"/>
      <c r="K36" s="200">
        <f>K46</f>
        <v>3038.4</v>
      </c>
      <c r="L36" s="200">
        <f>L46</f>
        <v>3038.4</v>
      </c>
      <c r="N36" s="213">
        <f t="shared" si="0"/>
        <v>409.2999999999997</v>
      </c>
      <c r="O36" s="213">
        <f t="shared" si="0"/>
        <v>401.0999999999999</v>
      </c>
      <c r="P36" s="213">
        <f t="shared" si="1"/>
        <v>113.47090573986307</v>
      </c>
      <c r="Q36" s="213">
        <f t="shared" si="1"/>
        <v>113.20102685624012</v>
      </c>
    </row>
    <row r="37" spans="1:17" s="9" customFormat="1" ht="30.75" hidden="1">
      <c r="A37" s="419" t="s">
        <v>452</v>
      </c>
      <c r="B37" s="417"/>
      <c r="C37" s="415"/>
      <c r="D37" s="416" t="s">
        <v>211</v>
      </c>
      <c r="E37" s="416" t="s">
        <v>223</v>
      </c>
      <c r="F37" s="416" t="s">
        <v>454</v>
      </c>
      <c r="G37" s="416"/>
      <c r="H37" s="454">
        <f>H38</f>
        <v>0.7</v>
      </c>
      <c r="I37" s="451">
        <f>I38</f>
        <v>0.7</v>
      </c>
      <c r="J37" s="215"/>
      <c r="K37" s="200"/>
      <c r="L37" s="200"/>
      <c r="N37" s="213"/>
      <c r="O37" s="213"/>
      <c r="P37" s="213"/>
      <c r="Q37" s="213"/>
    </row>
    <row r="38" spans="1:17" s="9" customFormat="1" ht="78" hidden="1">
      <c r="A38" s="113" t="s">
        <v>317</v>
      </c>
      <c r="B38" s="417"/>
      <c r="C38" s="415"/>
      <c r="D38" s="416" t="s">
        <v>211</v>
      </c>
      <c r="E38" s="416" t="s">
        <v>223</v>
      </c>
      <c r="F38" s="416" t="s">
        <v>455</v>
      </c>
      <c r="G38" s="415"/>
      <c r="H38" s="454">
        <f>H39</f>
        <v>0.7</v>
      </c>
      <c r="I38" s="451">
        <f>I39</f>
        <v>0.7</v>
      </c>
      <c r="J38" s="215"/>
      <c r="K38" s="200"/>
      <c r="L38" s="200"/>
      <c r="N38" s="213"/>
      <c r="O38" s="213"/>
      <c r="P38" s="213"/>
      <c r="Q38" s="213"/>
    </row>
    <row r="39" spans="1:17" s="9" customFormat="1" ht="30.75" hidden="1">
      <c r="A39" s="420" t="s">
        <v>319</v>
      </c>
      <c r="B39" s="417"/>
      <c r="C39" s="415"/>
      <c r="D39" s="416" t="s">
        <v>211</v>
      </c>
      <c r="E39" s="416" t="s">
        <v>223</v>
      </c>
      <c r="F39" s="416" t="s">
        <v>455</v>
      </c>
      <c r="G39" s="416" t="s">
        <v>215</v>
      </c>
      <c r="H39" s="454">
        <v>0.7</v>
      </c>
      <c r="I39" s="451">
        <v>0.7</v>
      </c>
      <c r="J39" s="215"/>
      <c r="K39" s="200"/>
      <c r="L39" s="200"/>
      <c r="N39" s="213"/>
      <c r="O39" s="213"/>
      <c r="P39" s="213"/>
      <c r="Q39" s="213"/>
    </row>
    <row r="40" spans="1:17" s="9" customFormat="1" ht="15" hidden="1">
      <c r="A40" s="417"/>
      <c r="B40" s="417"/>
      <c r="C40" s="415"/>
      <c r="D40" s="415"/>
      <c r="E40" s="415"/>
      <c r="F40" s="415"/>
      <c r="G40" s="415"/>
      <c r="H40" s="451"/>
      <c r="I40" s="451"/>
      <c r="J40" s="215"/>
      <c r="K40" s="200"/>
      <c r="L40" s="200"/>
      <c r="N40" s="213"/>
      <c r="O40" s="213"/>
      <c r="P40" s="213"/>
      <c r="Q40" s="213"/>
    </row>
    <row r="41" spans="1:17" s="9" customFormat="1" ht="15" hidden="1">
      <c r="A41" s="417"/>
      <c r="B41" s="417"/>
      <c r="C41" s="415"/>
      <c r="D41" s="415"/>
      <c r="E41" s="415"/>
      <c r="F41" s="415"/>
      <c r="G41" s="415"/>
      <c r="H41" s="451"/>
      <c r="I41" s="451"/>
      <c r="J41" s="215"/>
      <c r="K41" s="200"/>
      <c r="L41" s="200"/>
      <c r="N41" s="213"/>
      <c r="O41" s="213"/>
      <c r="P41" s="213"/>
      <c r="Q41" s="213"/>
    </row>
    <row r="42" spans="1:17" s="9" customFormat="1" ht="15" hidden="1">
      <c r="A42" s="417"/>
      <c r="B42" s="417"/>
      <c r="C42" s="415"/>
      <c r="D42" s="415"/>
      <c r="E42" s="415"/>
      <c r="F42" s="415"/>
      <c r="G42" s="415"/>
      <c r="H42" s="451"/>
      <c r="I42" s="451"/>
      <c r="J42" s="215"/>
      <c r="K42" s="200"/>
      <c r="L42" s="200"/>
      <c r="N42" s="213"/>
      <c r="O42" s="213"/>
      <c r="P42" s="213"/>
      <c r="Q42" s="213"/>
    </row>
    <row r="43" spans="1:17" s="9" customFormat="1" ht="15" hidden="1">
      <c r="A43" s="417"/>
      <c r="B43" s="417"/>
      <c r="C43" s="415"/>
      <c r="D43" s="415"/>
      <c r="E43" s="415"/>
      <c r="F43" s="415"/>
      <c r="G43" s="415"/>
      <c r="H43" s="451"/>
      <c r="I43" s="451"/>
      <c r="J43" s="215"/>
      <c r="K43" s="200"/>
      <c r="L43" s="200"/>
      <c r="N43" s="213"/>
      <c r="O43" s="213"/>
      <c r="P43" s="213"/>
      <c r="Q43" s="213"/>
    </row>
    <row r="44" spans="1:17" s="9" customFormat="1" ht="15" hidden="1">
      <c r="A44" s="417"/>
      <c r="B44" s="417"/>
      <c r="C44" s="415"/>
      <c r="D44" s="415"/>
      <c r="E44" s="415"/>
      <c r="F44" s="415"/>
      <c r="G44" s="415"/>
      <c r="H44" s="451"/>
      <c r="I44" s="451"/>
      <c r="J44" s="215"/>
      <c r="K44" s="200"/>
      <c r="L44" s="200"/>
      <c r="N44" s="213"/>
      <c r="O44" s="213"/>
      <c r="P44" s="213"/>
      <c r="Q44" s="213"/>
    </row>
    <row r="45" spans="1:17" s="9" customFormat="1" ht="15" hidden="1">
      <c r="A45" s="417"/>
      <c r="B45" s="417"/>
      <c r="C45" s="415"/>
      <c r="D45" s="415"/>
      <c r="E45" s="415"/>
      <c r="F45" s="415"/>
      <c r="G45" s="415"/>
      <c r="H45" s="451"/>
      <c r="I45" s="451"/>
      <c r="J45" s="215"/>
      <c r="K45" s="200"/>
      <c r="L45" s="200"/>
      <c r="N45" s="213"/>
      <c r="O45" s="213"/>
      <c r="P45" s="213"/>
      <c r="Q45" s="213"/>
    </row>
    <row r="46" spans="1:17" ht="15" hidden="1">
      <c r="A46" s="419" t="s">
        <v>224</v>
      </c>
      <c r="B46" s="419"/>
      <c r="C46" s="416" t="s">
        <v>245</v>
      </c>
      <c r="D46" s="416" t="s">
        <v>211</v>
      </c>
      <c r="E46" s="416" t="s">
        <v>223</v>
      </c>
      <c r="F46" s="416" t="s">
        <v>445</v>
      </c>
      <c r="G46" s="416"/>
      <c r="H46" s="454">
        <f>H47+H52+H65</f>
        <v>3447</v>
      </c>
      <c r="I46" s="454">
        <f>I47+I52+I65</f>
        <v>3438.8</v>
      </c>
      <c r="J46" s="198"/>
      <c r="K46" s="204">
        <f>K47+K52+K65</f>
        <v>3038.4</v>
      </c>
      <c r="L46" s="204">
        <f>L47+L52+L65</f>
        <v>3038.4</v>
      </c>
      <c r="N46" s="213">
        <f t="shared" si="0"/>
        <v>408.5999999999999</v>
      </c>
      <c r="O46" s="213">
        <f t="shared" si="0"/>
        <v>400.4000000000001</v>
      </c>
      <c r="P46" s="213">
        <f t="shared" si="1"/>
        <v>113.44786729857819</v>
      </c>
      <c r="Q46" s="213">
        <f t="shared" si="1"/>
        <v>113.17798841495524</v>
      </c>
    </row>
    <row r="47" spans="1:17" ht="30.75" hidden="1">
      <c r="A47" s="419" t="s">
        <v>442</v>
      </c>
      <c r="B47" s="419"/>
      <c r="C47" s="416" t="s">
        <v>245</v>
      </c>
      <c r="D47" s="416" t="s">
        <v>211</v>
      </c>
      <c r="E47" s="416" t="s">
        <v>223</v>
      </c>
      <c r="F47" s="416" t="s">
        <v>446</v>
      </c>
      <c r="G47" s="416"/>
      <c r="H47" s="453">
        <f>H48</f>
        <v>0</v>
      </c>
      <c r="I47" s="453">
        <f>I48</f>
        <v>0</v>
      </c>
      <c r="J47" s="198"/>
      <c r="K47" s="203">
        <f>K48</f>
        <v>634.1</v>
      </c>
      <c r="L47" s="203">
        <f>L48</f>
        <v>634.1</v>
      </c>
      <c r="N47" s="213">
        <f t="shared" si="0"/>
        <v>-634.1</v>
      </c>
      <c r="O47" s="213">
        <f t="shared" si="0"/>
        <v>-634.1</v>
      </c>
      <c r="P47" s="213">
        <f t="shared" si="1"/>
        <v>0</v>
      </c>
      <c r="Q47" s="213">
        <f t="shared" si="1"/>
        <v>0</v>
      </c>
    </row>
    <row r="48" spans="1:17" ht="82.5" customHeight="1" hidden="1">
      <c r="A48" s="421" t="s">
        <v>198</v>
      </c>
      <c r="B48" s="421"/>
      <c r="C48" s="416" t="s">
        <v>245</v>
      </c>
      <c r="D48" s="416" t="s">
        <v>211</v>
      </c>
      <c r="E48" s="416" t="s">
        <v>223</v>
      </c>
      <c r="F48" s="416" t="s">
        <v>446</v>
      </c>
      <c r="G48" s="416" t="s">
        <v>199</v>
      </c>
      <c r="H48" s="453"/>
      <c r="I48" s="453"/>
      <c r="J48" s="198"/>
      <c r="K48" s="203">
        <v>634.1</v>
      </c>
      <c r="L48" s="203">
        <v>634.1</v>
      </c>
      <c r="N48" s="213">
        <f t="shared" si="0"/>
        <v>-634.1</v>
      </c>
      <c r="O48" s="213">
        <f t="shared" si="0"/>
        <v>-634.1</v>
      </c>
      <c r="P48" s="213">
        <f t="shared" si="1"/>
        <v>0</v>
      </c>
      <c r="Q48" s="213">
        <f t="shared" si="1"/>
        <v>0</v>
      </c>
    </row>
    <row r="49" spans="1:17" ht="30.75" hidden="1">
      <c r="A49" s="419" t="s">
        <v>442</v>
      </c>
      <c r="B49" s="419"/>
      <c r="C49" s="416" t="s">
        <v>245</v>
      </c>
      <c r="D49" s="416" t="s">
        <v>211</v>
      </c>
      <c r="E49" s="416" t="s">
        <v>223</v>
      </c>
      <c r="F49" s="416" t="s">
        <v>447</v>
      </c>
      <c r="G49" s="416" t="s">
        <v>199</v>
      </c>
      <c r="H49" s="453" t="s">
        <v>269</v>
      </c>
      <c r="I49" s="453" t="s">
        <v>269</v>
      </c>
      <c r="J49" s="198"/>
      <c r="K49" s="203" t="s">
        <v>269</v>
      </c>
      <c r="L49" s="203" t="s">
        <v>269</v>
      </c>
      <c r="N49" s="213">
        <f t="shared" si="0"/>
        <v>0</v>
      </c>
      <c r="O49" s="213">
        <f t="shared" si="0"/>
        <v>0</v>
      </c>
      <c r="P49" s="213">
        <f t="shared" si="1"/>
        <v>100</v>
      </c>
      <c r="Q49" s="213">
        <f t="shared" si="1"/>
        <v>100</v>
      </c>
    </row>
    <row r="50" spans="1:17" ht="30.75" hidden="1">
      <c r="A50" s="420" t="s">
        <v>444</v>
      </c>
      <c r="B50" s="420"/>
      <c r="C50" s="416" t="s">
        <v>245</v>
      </c>
      <c r="D50" s="416" t="s">
        <v>211</v>
      </c>
      <c r="E50" s="416" t="s">
        <v>223</v>
      </c>
      <c r="F50" s="416" t="s">
        <v>448</v>
      </c>
      <c r="G50" s="416" t="s">
        <v>199</v>
      </c>
      <c r="H50" s="453" t="s">
        <v>270</v>
      </c>
      <c r="I50" s="453" t="s">
        <v>270</v>
      </c>
      <c r="J50" s="198"/>
      <c r="K50" s="203" t="s">
        <v>270</v>
      </c>
      <c r="L50" s="203" t="s">
        <v>270</v>
      </c>
      <c r="N50" s="213">
        <f t="shared" si="0"/>
        <v>0</v>
      </c>
      <c r="O50" s="213">
        <f t="shared" si="0"/>
        <v>0</v>
      </c>
      <c r="P50" s="213">
        <f t="shared" si="1"/>
        <v>100</v>
      </c>
      <c r="Q50" s="213">
        <f t="shared" si="1"/>
        <v>100</v>
      </c>
    </row>
    <row r="51" spans="1:17" ht="30.75" hidden="1">
      <c r="A51" s="419" t="s">
        <v>442</v>
      </c>
      <c r="B51" s="419"/>
      <c r="C51" s="416" t="s">
        <v>245</v>
      </c>
      <c r="D51" s="416" t="s">
        <v>211</v>
      </c>
      <c r="E51" s="416" t="s">
        <v>223</v>
      </c>
      <c r="F51" s="416" t="s">
        <v>449</v>
      </c>
      <c r="G51" s="416" t="s">
        <v>199</v>
      </c>
      <c r="H51" s="453" t="s">
        <v>271</v>
      </c>
      <c r="I51" s="453" t="s">
        <v>271</v>
      </c>
      <c r="J51" s="198"/>
      <c r="K51" s="203" t="s">
        <v>271</v>
      </c>
      <c r="L51" s="203" t="s">
        <v>271</v>
      </c>
      <c r="N51" s="213">
        <f t="shared" si="0"/>
        <v>0</v>
      </c>
      <c r="O51" s="213">
        <f t="shared" si="0"/>
        <v>0</v>
      </c>
      <c r="P51" s="213">
        <f t="shared" si="1"/>
        <v>100</v>
      </c>
      <c r="Q51" s="213">
        <f t="shared" si="1"/>
        <v>100</v>
      </c>
    </row>
    <row r="52" spans="1:17" ht="30.75" hidden="1">
      <c r="A52" s="420" t="s">
        <v>444</v>
      </c>
      <c r="B52" s="420"/>
      <c r="C52" s="416" t="s">
        <v>245</v>
      </c>
      <c r="D52" s="416" t="s">
        <v>211</v>
      </c>
      <c r="E52" s="416" t="s">
        <v>223</v>
      </c>
      <c r="F52" s="416" t="s">
        <v>450</v>
      </c>
      <c r="G52" s="416"/>
      <c r="H52" s="453">
        <f>H53+H54+H64</f>
        <v>3447</v>
      </c>
      <c r="I52" s="453">
        <f>I53+I54+I64</f>
        <v>3438.8</v>
      </c>
      <c r="J52" s="198"/>
      <c r="K52" s="203">
        <f>K53+K54+K64</f>
        <v>2404.3</v>
      </c>
      <c r="L52" s="203">
        <f>L53+L54+L64</f>
        <v>2404.3</v>
      </c>
      <c r="N52" s="213">
        <f t="shared" si="0"/>
        <v>1042.6999999999998</v>
      </c>
      <c r="O52" s="213">
        <f t="shared" si="0"/>
        <v>1034.5</v>
      </c>
      <c r="P52" s="213">
        <f t="shared" si="1"/>
        <v>143.36813209666016</v>
      </c>
      <c r="Q52" s="213">
        <f t="shared" si="1"/>
        <v>143.02707648795908</v>
      </c>
    </row>
    <row r="53" spans="1:17" ht="57" customHeight="1" hidden="1">
      <c r="A53" s="421" t="s">
        <v>198</v>
      </c>
      <c r="B53" s="421"/>
      <c r="C53" s="416" t="s">
        <v>245</v>
      </c>
      <c r="D53" s="416" t="s">
        <v>211</v>
      </c>
      <c r="E53" s="416" t="s">
        <v>223</v>
      </c>
      <c r="F53" s="416" t="s">
        <v>450</v>
      </c>
      <c r="G53" s="416" t="s">
        <v>199</v>
      </c>
      <c r="H53" s="453">
        <f>2747.6+4.8</f>
        <v>2752.4</v>
      </c>
      <c r="I53" s="453">
        <f>2747.6+3.8</f>
        <v>2751.4</v>
      </c>
      <c r="J53" s="209"/>
      <c r="K53" s="203">
        <v>2099.8</v>
      </c>
      <c r="L53" s="203">
        <v>2099.8</v>
      </c>
      <c r="N53" s="213">
        <f t="shared" si="0"/>
        <v>652.5999999999999</v>
      </c>
      <c r="O53" s="213">
        <f t="shared" si="0"/>
        <v>651.5999999999999</v>
      </c>
      <c r="P53" s="213">
        <f t="shared" si="1"/>
        <v>131.07915039527575</v>
      </c>
      <c r="Q53" s="213">
        <f t="shared" si="1"/>
        <v>131.03152681207732</v>
      </c>
    </row>
    <row r="54" spans="1:17" ht="30.75" hidden="1">
      <c r="A54" s="420" t="s">
        <v>319</v>
      </c>
      <c r="B54" s="420"/>
      <c r="C54" s="416" t="s">
        <v>245</v>
      </c>
      <c r="D54" s="416" t="s">
        <v>211</v>
      </c>
      <c r="E54" s="416" t="s">
        <v>223</v>
      </c>
      <c r="F54" s="416" t="s">
        <v>450</v>
      </c>
      <c r="G54" s="416" t="s">
        <v>215</v>
      </c>
      <c r="H54" s="456">
        <v>694.6</v>
      </c>
      <c r="I54" s="456">
        <v>686.4</v>
      </c>
      <c r="J54" s="198"/>
      <c r="K54" s="203">
        <v>294.5</v>
      </c>
      <c r="L54" s="203">
        <v>294.5</v>
      </c>
      <c r="N54" s="213">
        <f t="shared" si="0"/>
        <v>400.1</v>
      </c>
      <c r="O54" s="213">
        <f t="shared" si="0"/>
        <v>391.9</v>
      </c>
      <c r="P54" s="213">
        <f t="shared" si="1"/>
        <v>235.85738539898134</v>
      </c>
      <c r="Q54" s="213">
        <f t="shared" si="1"/>
        <v>233.0730050933786</v>
      </c>
    </row>
    <row r="55" spans="1:17" ht="15" hidden="1">
      <c r="A55" s="420" t="s">
        <v>54</v>
      </c>
      <c r="B55" s="420"/>
      <c r="C55" s="416" t="s">
        <v>245</v>
      </c>
      <c r="D55" s="416" t="s">
        <v>211</v>
      </c>
      <c r="E55" s="416" t="s">
        <v>223</v>
      </c>
      <c r="F55" s="416" t="s">
        <v>450</v>
      </c>
      <c r="G55" s="416" t="s">
        <v>215</v>
      </c>
      <c r="H55" s="453" t="s">
        <v>272</v>
      </c>
      <c r="I55" s="453" t="s">
        <v>272</v>
      </c>
      <c r="J55" s="198"/>
      <c r="K55" s="203" t="s">
        <v>272</v>
      </c>
      <c r="L55" s="203" t="s">
        <v>272</v>
      </c>
      <c r="N55" s="213">
        <f t="shared" si="0"/>
        <v>0</v>
      </c>
      <c r="O55" s="213">
        <f t="shared" si="0"/>
        <v>0</v>
      </c>
      <c r="P55" s="213">
        <f t="shared" si="1"/>
        <v>100</v>
      </c>
      <c r="Q55" s="213">
        <f t="shared" si="1"/>
        <v>100</v>
      </c>
    </row>
    <row r="56" spans="1:17" ht="15" hidden="1">
      <c r="A56" s="420" t="s">
        <v>225</v>
      </c>
      <c r="B56" s="420"/>
      <c r="C56" s="416" t="s">
        <v>245</v>
      </c>
      <c r="D56" s="416" t="s">
        <v>211</v>
      </c>
      <c r="E56" s="416" t="s">
        <v>223</v>
      </c>
      <c r="F56" s="416" t="s">
        <v>450</v>
      </c>
      <c r="G56" s="416" t="s">
        <v>215</v>
      </c>
      <c r="H56" s="453" t="s">
        <v>272</v>
      </c>
      <c r="I56" s="453" t="s">
        <v>272</v>
      </c>
      <c r="J56" s="198"/>
      <c r="K56" s="203" t="s">
        <v>272</v>
      </c>
      <c r="L56" s="203" t="s">
        <v>272</v>
      </c>
      <c r="N56" s="213">
        <f t="shared" si="0"/>
        <v>0</v>
      </c>
      <c r="O56" s="213">
        <f t="shared" si="0"/>
        <v>0</v>
      </c>
      <c r="P56" s="213">
        <f t="shared" si="1"/>
        <v>100</v>
      </c>
      <c r="Q56" s="213">
        <f t="shared" si="1"/>
        <v>100</v>
      </c>
    </row>
    <row r="57" spans="1:17" ht="15" hidden="1">
      <c r="A57" s="420" t="s">
        <v>226</v>
      </c>
      <c r="B57" s="420"/>
      <c r="C57" s="416" t="s">
        <v>245</v>
      </c>
      <c r="D57" s="416" t="s">
        <v>211</v>
      </c>
      <c r="E57" s="416" t="s">
        <v>223</v>
      </c>
      <c r="F57" s="416" t="s">
        <v>450</v>
      </c>
      <c r="G57" s="416" t="s">
        <v>215</v>
      </c>
      <c r="H57" s="453" t="s">
        <v>273</v>
      </c>
      <c r="I57" s="453" t="s">
        <v>273</v>
      </c>
      <c r="J57" s="198"/>
      <c r="K57" s="203" t="s">
        <v>273</v>
      </c>
      <c r="L57" s="203" t="s">
        <v>273</v>
      </c>
      <c r="N57" s="213">
        <f t="shared" si="0"/>
        <v>0</v>
      </c>
      <c r="O57" s="213">
        <f t="shared" si="0"/>
        <v>0</v>
      </c>
      <c r="P57" s="213">
        <f t="shared" si="1"/>
        <v>100</v>
      </c>
      <c r="Q57" s="213">
        <f t="shared" si="1"/>
        <v>100</v>
      </c>
    </row>
    <row r="58" spans="1:17" ht="15" hidden="1">
      <c r="A58" s="419" t="s">
        <v>227</v>
      </c>
      <c r="B58" s="419"/>
      <c r="C58" s="416" t="s">
        <v>245</v>
      </c>
      <c r="D58" s="416" t="s">
        <v>211</v>
      </c>
      <c r="E58" s="416" t="s">
        <v>223</v>
      </c>
      <c r="F58" s="416" t="s">
        <v>450</v>
      </c>
      <c r="G58" s="416" t="s">
        <v>215</v>
      </c>
      <c r="H58" s="457">
        <v>132.1</v>
      </c>
      <c r="I58" s="457">
        <v>132.1</v>
      </c>
      <c r="J58" s="198"/>
      <c r="K58" s="207">
        <v>132.1</v>
      </c>
      <c r="L58" s="207">
        <v>132.1</v>
      </c>
      <c r="N58" s="213">
        <f t="shared" si="0"/>
        <v>0</v>
      </c>
      <c r="O58" s="213">
        <f t="shared" si="0"/>
        <v>0</v>
      </c>
      <c r="P58" s="213">
        <f t="shared" si="1"/>
        <v>100</v>
      </c>
      <c r="Q58" s="213">
        <f t="shared" si="1"/>
        <v>100</v>
      </c>
    </row>
    <row r="59" spans="1:17" ht="15" hidden="1">
      <c r="A59" s="419" t="s">
        <v>228</v>
      </c>
      <c r="B59" s="419"/>
      <c r="C59" s="416" t="s">
        <v>245</v>
      </c>
      <c r="D59" s="416" t="s">
        <v>211</v>
      </c>
      <c r="E59" s="416" t="s">
        <v>223</v>
      </c>
      <c r="F59" s="416" t="s">
        <v>450</v>
      </c>
      <c r="G59" s="416" t="s">
        <v>215</v>
      </c>
      <c r="H59" s="457">
        <v>41.5</v>
      </c>
      <c r="I59" s="457">
        <v>41.5</v>
      </c>
      <c r="J59" s="198"/>
      <c r="K59" s="207">
        <v>41.5</v>
      </c>
      <c r="L59" s="207">
        <v>41.5</v>
      </c>
      <c r="N59" s="213">
        <f t="shared" si="0"/>
        <v>0</v>
      </c>
      <c r="O59" s="213">
        <f t="shared" si="0"/>
        <v>0</v>
      </c>
      <c r="P59" s="213">
        <f t="shared" si="1"/>
        <v>100</v>
      </c>
      <c r="Q59" s="213">
        <f t="shared" si="1"/>
        <v>100</v>
      </c>
    </row>
    <row r="60" spans="1:17" ht="15" hidden="1">
      <c r="A60" s="419" t="s">
        <v>230</v>
      </c>
      <c r="B60" s="419"/>
      <c r="C60" s="416" t="s">
        <v>245</v>
      </c>
      <c r="D60" s="416" t="s">
        <v>211</v>
      </c>
      <c r="E60" s="416" t="s">
        <v>223</v>
      </c>
      <c r="F60" s="416" t="s">
        <v>450</v>
      </c>
      <c r="G60" s="416" t="s">
        <v>215</v>
      </c>
      <c r="H60" s="453" t="s">
        <v>274</v>
      </c>
      <c r="I60" s="453" t="s">
        <v>274</v>
      </c>
      <c r="J60" s="198"/>
      <c r="K60" s="203" t="s">
        <v>274</v>
      </c>
      <c r="L60" s="203" t="s">
        <v>274</v>
      </c>
      <c r="N60" s="213">
        <f t="shared" si="0"/>
        <v>0</v>
      </c>
      <c r="O60" s="213">
        <f t="shared" si="0"/>
        <v>0</v>
      </c>
      <c r="P60" s="213">
        <f t="shared" si="1"/>
        <v>100</v>
      </c>
      <c r="Q60" s="213">
        <f t="shared" si="1"/>
        <v>100</v>
      </c>
    </row>
    <row r="61" spans="1:17" ht="15" hidden="1">
      <c r="A61" s="423" t="s">
        <v>56</v>
      </c>
      <c r="B61" s="423"/>
      <c r="C61" s="416" t="s">
        <v>245</v>
      </c>
      <c r="D61" s="416" t="s">
        <v>211</v>
      </c>
      <c r="E61" s="416" t="s">
        <v>223</v>
      </c>
      <c r="F61" s="416" t="s">
        <v>450</v>
      </c>
      <c r="G61" s="416" t="s">
        <v>215</v>
      </c>
      <c r="H61" s="453" t="s">
        <v>275</v>
      </c>
      <c r="I61" s="453" t="s">
        <v>275</v>
      </c>
      <c r="J61" s="198"/>
      <c r="K61" s="203" t="s">
        <v>275</v>
      </c>
      <c r="L61" s="203" t="s">
        <v>275</v>
      </c>
      <c r="N61" s="213">
        <f t="shared" si="0"/>
        <v>0</v>
      </c>
      <c r="O61" s="213">
        <f t="shared" si="0"/>
        <v>0</v>
      </c>
      <c r="P61" s="213">
        <f t="shared" si="1"/>
        <v>100</v>
      </c>
      <c r="Q61" s="213">
        <f t="shared" si="1"/>
        <v>100</v>
      </c>
    </row>
    <row r="62" spans="1:17" ht="15" hidden="1">
      <c r="A62" s="423" t="s">
        <v>233</v>
      </c>
      <c r="B62" s="423"/>
      <c r="C62" s="416" t="s">
        <v>245</v>
      </c>
      <c r="D62" s="416" t="s">
        <v>211</v>
      </c>
      <c r="E62" s="416" t="s">
        <v>223</v>
      </c>
      <c r="F62" s="416" t="s">
        <v>450</v>
      </c>
      <c r="G62" s="416" t="s">
        <v>215</v>
      </c>
      <c r="H62" s="453" t="s">
        <v>275</v>
      </c>
      <c r="I62" s="453" t="s">
        <v>275</v>
      </c>
      <c r="J62" s="198"/>
      <c r="K62" s="203" t="s">
        <v>275</v>
      </c>
      <c r="L62" s="203" t="s">
        <v>275</v>
      </c>
      <c r="N62" s="213">
        <f t="shared" si="0"/>
        <v>0</v>
      </c>
      <c r="O62" s="213">
        <f t="shared" si="0"/>
        <v>0</v>
      </c>
      <c r="P62" s="213">
        <f t="shared" si="1"/>
        <v>100</v>
      </c>
      <c r="Q62" s="213">
        <f t="shared" si="1"/>
        <v>100</v>
      </c>
    </row>
    <row r="63" spans="1:17" ht="15" hidden="1">
      <c r="A63" s="420" t="s">
        <v>234</v>
      </c>
      <c r="B63" s="420"/>
      <c r="C63" s="416" t="s">
        <v>245</v>
      </c>
      <c r="D63" s="416" t="s">
        <v>211</v>
      </c>
      <c r="E63" s="416" t="s">
        <v>223</v>
      </c>
      <c r="F63" s="416" t="s">
        <v>450</v>
      </c>
      <c r="G63" s="416" t="s">
        <v>215</v>
      </c>
      <c r="H63" s="453">
        <v>2</v>
      </c>
      <c r="I63" s="453">
        <v>2</v>
      </c>
      <c r="J63" s="198"/>
      <c r="K63" s="203">
        <v>2</v>
      </c>
      <c r="L63" s="203">
        <v>2</v>
      </c>
      <c r="N63" s="213">
        <f t="shared" si="0"/>
        <v>0</v>
      </c>
      <c r="O63" s="213">
        <f t="shared" si="0"/>
        <v>0</v>
      </c>
      <c r="P63" s="213">
        <f t="shared" si="1"/>
        <v>100</v>
      </c>
      <c r="Q63" s="213">
        <f t="shared" si="1"/>
        <v>100</v>
      </c>
    </row>
    <row r="64" spans="1:17" ht="15" hidden="1">
      <c r="A64" s="419" t="s">
        <v>201</v>
      </c>
      <c r="B64" s="419"/>
      <c r="C64" s="416" t="s">
        <v>245</v>
      </c>
      <c r="D64" s="416" t="s">
        <v>211</v>
      </c>
      <c r="E64" s="416" t="s">
        <v>223</v>
      </c>
      <c r="F64" s="416" t="s">
        <v>450</v>
      </c>
      <c r="G64" s="416" t="s">
        <v>202</v>
      </c>
      <c r="H64" s="458">
        <v>0</v>
      </c>
      <c r="I64" s="458">
        <v>1</v>
      </c>
      <c r="J64" s="198"/>
      <c r="K64" s="202">
        <v>10</v>
      </c>
      <c r="L64" s="202">
        <v>10</v>
      </c>
      <c r="N64" s="213">
        <f t="shared" si="0"/>
        <v>-10</v>
      </c>
      <c r="O64" s="213">
        <f t="shared" si="0"/>
        <v>-9</v>
      </c>
      <c r="P64" s="213">
        <f t="shared" si="1"/>
        <v>0</v>
      </c>
      <c r="Q64" s="213">
        <f t="shared" si="1"/>
        <v>10</v>
      </c>
    </row>
    <row r="65" spans="1:17" ht="46.5" hidden="1">
      <c r="A65" s="422" t="s">
        <v>348</v>
      </c>
      <c r="B65" s="422"/>
      <c r="C65" s="416" t="s">
        <v>245</v>
      </c>
      <c r="D65" s="416" t="s">
        <v>211</v>
      </c>
      <c r="E65" s="416" t="s">
        <v>223</v>
      </c>
      <c r="F65" s="416" t="s">
        <v>349</v>
      </c>
      <c r="G65" s="416"/>
      <c r="H65" s="452">
        <f>H66+H67</f>
        <v>0</v>
      </c>
      <c r="I65" s="452">
        <f>I66+I67</f>
        <v>0</v>
      </c>
      <c r="J65" s="198"/>
      <c r="K65" s="202">
        <f>K66+K67</f>
        <v>0</v>
      </c>
      <c r="L65" s="202">
        <f>L66+L67</f>
        <v>0</v>
      </c>
      <c r="N65" s="213">
        <f t="shared" si="0"/>
        <v>0</v>
      </c>
      <c r="O65" s="213">
        <f t="shared" si="0"/>
        <v>0</v>
      </c>
      <c r="P65" s="213" t="e">
        <f t="shared" si="1"/>
        <v>#DIV/0!</v>
      </c>
      <c r="Q65" s="213" t="e">
        <f t="shared" si="1"/>
        <v>#DIV/0!</v>
      </c>
    </row>
    <row r="66" spans="1:17" ht="62.25" customHeight="1" hidden="1">
      <c r="A66" s="421" t="s">
        <v>198</v>
      </c>
      <c r="B66" s="421"/>
      <c r="C66" s="416" t="s">
        <v>245</v>
      </c>
      <c r="D66" s="416" t="s">
        <v>211</v>
      </c>
      <c r="E66" s="416" t="s">
        <v>223</v>
      </c>
      <c r="F66" s="416" t="s">
        <v>349</v>
      </c>
      <c r="G66" s="416" t="s">
        <v>199</v>
      </c>
      <c r="H66" s="453"/>
      <c r="I66" s="453"/>
      <c r="J66" s="198"/>
      <c r="K66" s="208"/>
      <c r="L66" s="208"/>
      <c r="N66" s="213">
        <f t="shared" si="0"/>
        <v>0</v>
      </c>
      <c r="O66" s="213">
        <f t="shared" si="0"/>
        <v>0</v>
      </c>
      <c r="P66" s="213" t="e">
        <f t="shared" si="1"/>
        <v>#DIV/0!</v>
      </c>
      <c r="Q66" s="213" t="e">
        <f t="shared" si="1"/>
        <v>#DIV/0!</v>
      </c>
    </row>
    <row r="67" spans="1:17" ht="33" customHeight="1" hidden="1">
      <c r="A67" s="420" t="s">
        <v>319</v>
      </c>
      <c r="B67" s="420"/>
      <c r="C67" s="416" t="s">
        <v>245</v>
      </c>
      <c r="D67" s="416" t="s">
        <v>211</v>
      </c>
      <c r="E67" s="416" t="s">
        <v>223</v>
      </c>
      <c r="F67" s="416" t="s">
        <v>349</v>
      </c>
      <c r="G67" s="416" t="s">
        <v>215</v>
      </c>
      <c r="H67" s="453"/>
      <c r="I67" s="453"/>
      <c r="J67" s="198"/>
      <c r="K67" s="208"/>
      <c r="L67" s="208"/>
      <c r="N67" s="213">
        <f t="shared" si="0"/>
        <v>0</v>
      </c>
      <c r="O67" s="213">
        <f t="shared" si="0"/>
        <v>0</v>
      </c>
      <c r="P67" s="213" t="e">
        <f t="shared" si="1"/>
        <v>#DIV/0!</v>
      </c>
      <c r="Q67" s="213" t="e">
        <f t="shared" si="1"/>
        <v>#DIV/0!</v>
      </c>
    </row>
    <row r="68" spans="1:17" ht="15">
      <c r="A68" s="414" t="s">
        <v>118</v>
      </c>
      <c r="B68" s="414"/>
      <c r="C68" s="415" t="s">
        <v>245</v>
      </c>
      <c r="D68" s="415" t="s">
        <v>211</v>
      </c>
      <c r="E68" s="415" t="s">
        <v>254</v>
      </c>
      <c r="F68" s="415"/>
      <c r="G68" s="415"/>
      <c r="H68" s="459">
        <f aca="true" t="shared" si="2" ref="H68:L70">H69</f>
        <v>138</v>
      </c>
      <c r="I68" s="459">
        <f t="shared" si="2"/>
        <v>0</v>
      </c>
      <c r="J68" s="198"/>
      <c r="K68" s="210">
        <f t="shared" si="2"/>
        <v>0</v>
      </c>
      <c r="L68" s="210">
        <f t="shared" si="2"/>
        <v>0</v>
      </c>
      <c r="N68" s="213">
        <f t="shared" si="0"/>
        <v>138</v>
      </c>
      <c r="O68" s="213">
        <f t="shared" si="0"/>
        <v>0</v>
      </c>
      <c r="P68" s="213" t="e">
        <f t="shared" si="1"/>
        <v>#DIV/0!</v>
      </c>
      <c r="Q68" s="213" t="e">
        <f t="shared" si="1"/>
        <v>#DIV/0!</v>
      </c>
    </row>
    <row r="69" spans="1:17" ht="15" hidden="1">
      <c r="A69" s="420" t="s">
        <v>276</v>
      </c>
      <c r="B69" s="420"/>
      <c r="C69" s="416" t="s">
        <v>245</v>
      </c>
      <c r="D69" s="416" t="s">
        <v>211</v>
      </c>
      <c r="E69" s="416" t="s">
        <v>254</v>
      </c>
      <c r="F69" s="416" t="s">
        <v>369</v>
      </c>
      <c r="G69" s="416"/>
      <c r="H69" s="454">
        <f>'3-1'!H75</f>
        <v>138</v>
      </c>
      <c r="I69" s="454">
        <f>'3-1'!I77</f>
        <v>0</v>
      </c>
      <c r="J69" s="198"/>
      <c r="K69" s="204">
        <f t="shared" si="2"/>
        <v>0</v>
      </c>
      <c r="L69" s="204">
        <f t="shared" si="2"/>
        <v>0</v>
      </c>
      <c r="N69" s="213">
        <f t="shared" si="0"/>
        <v>138</v>
      </c>
      <c r="O69" s="213">
        <f t="shared" si="0"/>
        <v>0</v>
      </c>
      <c r="P69" s="213" t="e">
        <f t="shared" si="1"/>
        <v>#DIV/0!</v>
      </c>
      <c r="Q69" s="213" t="e">
        <f t="shared" si="1"/>
        <v>#DIV/0!</v>
      </c>
    </row>
    <row r="70" spans="1:17" ht="30.75" hidden="1">
      <c r="A70" s="420" t="s">
        <v>397</v>
      </c>
      <c r="B70" s="420"/>
      <c r="C70" s="416" t="s">
        <v>245</v>
      </c>
      <c r="D70" s="416" t="s">
        <v>211</v>
      </c>
      <c r="E70" s="416" t="s">
        <v>254</v>
      </c>
      <c r="F70" s="416" t="s">
        <v>398</v>
      </c>
      <c r="G70" s="416"/>
      <c r="H70" s="454">
        <f t="shared" si="2"/>
        <v>0</v>
      </c>
      <c r="I70" s="454">
        <f t="shared" si="2"/>
        <v>0</v>
      </c>
      <c r="J70" s="198"/>
      <c r="K70" s="204">
        <f t="shared" si="2"/>
        <v>0</v>
      </c>
      <c r="L70" s="204">
        <f t="shared" si="2"/>
        <v>0</v>
      </c>
      <c r="N70" s="213">
        <f t="shared" si="0"/>
        <v>0</v>
      </c>
      <c r="O70" s="213">
        <f t="shared" si="0"/>
        <v>0</v>
      </c>
      <c r="P70" s="213" t="e">
        <f t="shared" si="1"/>
        <v>#DIV/0!</v>
      </c>
      <c r="Q70" s="213" t="e">
        <f t="shared" si="1"/>
        <v>#DIV/0!</v>
      </c>
    </row>
    <row r="71" spans="1:17" ht="15" hidden="1">
      <c r="A71" s="420" t="s">
        <v>201</v>
      </c>
      <c r="B71" s="420"/>
      <c r="C71" s="416" t="s">
        <v>245</v>
      </c>
      <c r="D71" s="416" t="s">
        <v>211</v>
      </c>
      <c r="E71" s="416" t="s">
        <v>254</v>
      </c>
      <c r="F71" s="416" t="s">
        <v>398</v>
      </c>
      <c r="G71" s="416" t="s">
        <v>202</v>
      </c>
      <c r="H71" s="454"/>
      <c r="I71" s="454"/>
      <c r="J71" s="198"/>
      <c r="K71" s="204"/>
      <c r="L71" s="204"/>
      <c r="N71" s="213">
        <f t="shared" si="0"/>
        <v>0</v>
      </c>
      <c r="O71" s="213">
        <f t="shared" si="0"/>
        <v>0</v>
      </c>
      <c r="P71" s="213" t="e">
        <f t="shared" si="1"/>
        <v>#DIV/0!</v>
      </c>
      <c r="Q71" s="213" t="e">
        <f t="shared" si="1"/>
        <v>#DIV/0!</v>
      </c>
    </row>
    <row r="72" spans="1:17" s="9" customFormat="1" ht="15">
      <c r="A72" s="414" t="s">
        <v>240</v>
      </c>
      <c r="B72" s="414"/>
      <c r="C72" s="415" t="s">
        <v>245</v>
      </c>
      <c r="D72" s="415" t="s">
        <v>211</v>
      </c>
      <c r="E72" s="415" t="s">
        <v>236</v>
      </c>
      <c r="F72" s="415"/>
      <c r="G72" s="415"/>
      <c r="H72" s="455">
        <f>'3-1'!H78</f>
        <v>5</v>
      </c>
      <c r="I72" s="455">
        <f>'3-1'!I78</f>
        <v>5</v>
      </c>
      <c r="J72" s="206"/>
      <c r="K72" s="205">
        <f>K73</f>
        <v>1</v>
      </c>
      <c r="L72" s="205">
        <f>L73</f>
        <v>1</v>
      </c>
      <c r="N72" s="213">
        <f t="shared" si="0"/>
        <v>4</v>
      </c>
      <c r="O72" s="213">
        <f t="shared" si="0"/>
        <v>4</v>
      </c>
      <c r="P72" s="213">
        <f t="shared" si="1"/>
        <v>500</v>
      </c>
      <c r="Q72" s="213">
        <f t="shared" si="1"/>
        <v>500</v>
      </c>
    </row>
    <row r="73" spans="1:17" ht="15" hidden="1">
      <c r="A73" s="419" t="s">
        <v>240</v>
      </c>
      <c r="B73" s="419"/>
      <c r="C73" s="416" t="s">
        <v>245</v>
      </c>
      <c r="D73" s="416" t="s">
        <v>211</v>
      </c>
      <c r="E73" s="416" t="s">
        <v>236</v>
      </c>
      <c r="F73" s="416" t="s">
        <v>451</v>
      </c>
      <c r="G73" s="416"/>
      <c r="H73" s="454">
        <f>H74</f>
        <v>1</v>
      </c>
      <c r="I73" s="454">
        <f>I74</f>
        <v>1</v>
      </c>
      <c r="J73" s="198"/>
      <c r="K73" s="204">
        <f>K74</f>
        <v>1</v>
      </c>
      <c r="L73" s="204">
        <f>L74</f>
        <v>1</v>
      </c>
      <c r="N73" s="213">
        <f t="shared" si="0"/>
        <v>0</v>
      </c>
      <c r="O73" s="213">
        <f t="shared" si="0"/>
        <v>0</v>
      </c>
      <c r="P73" s="213">
        <f t="shared" si="1"/>
        <v>100</v>
      </c>
      <c r="Q73" s="213">
        <f t="shared" si="1"/>
        <v>100</v>
      </c>
    </row>
    <row r="74" spans="1:17" ht="15" hidden="1">
      <c r="A74" s="420" t="s">
        <v>244</v>
      </c>
      <c r="B74" s="420"/>
      <c r="C74" s="416" t="s">
        <v>245</v>
      </c>
      <c r="D74" s="416" t="s">
        <v>211</v>
      </c>
      <c r="E74" s="416" t="s">
        <v>236</v>
      </c>
      <c r="F74" s="416" t="s">
        <v>16</v>
      </c>
      <c r="G74" s="416"/>
      <c r="H74" s="452">
        <f>H76</f>
        <v>1</v>
      </c>
      <c r="I74" s="452">
        <f>I76</f>
        <v>1</v>
      </c>
      <c r="J74" s="198"/>
      <c r="K74" s="202">
        <f>K76</f>
        <v>1</v>
      </c>
      <c r="L74" s="202">
        <f>L76</f>
        <v>1</v>
      </c>
      <c r="N74" s="213">
        <f t="shared" si="0"/>
        <v>0</v>
      </c>
      <c r="O74" s="213">
        <f t="shared" si="0"/>
        <v>0</v>
      </c>
      <c r="P74" s="213">
        <f t="shared" si="1"/>
        <v>100</v>
      </c>
      <c r="Q74" s="213">
        <f t="shared" si="1"/>
        <v>100</v>
      </c>
    </row>
    <row r="75" spans="1:17" ht="30.75" hidden="1">
      <c r="A75" s="420" t="s">
        <v>38</v>
      </c>
      <c r="B75" s="420"/>
      <c r="C75" s="416" t="s">
        <v>245</v>
      </c>
      <c r="D75" s="416" t="s">
        <v>211</v>
      </c>
      <c r="E75" s="416" t="s">
        <v>236</v>
      </c>
      <c r="F75" s="416" t="s">
        <v>17</v>
      </c>
      <c r="G75" s="416"/>
      <c r="H75" s="452">
        <f>H76</f>
        <v>1</v>
      </c>
      <c r="I75" s="452">
        <f>I76</f>
        <v>1</v>
      </c>
      <c r="J75" s="198"/>
      <c r="K75" s="202">
        <f>K76</f>
        <v>1</v>
      </c>
      <c r="L75" s="202">
        <f>L76</f>
        <v>1</v>
      </c>
      <c r="N75" s="213">
        <f t="shared" si="0"/>
        <v>0</v>
      </c>
      <c r="O75" s="213">
        <f t="shared" si="0"/>
        <v>0</v>
      </c>
      <c r="P75" s="213">
        <f t="shared" si="1"/>
        <v>100</v>
      </c>
      <c r="Q75" s="213">
        <f t="shared" si="1"/>
        <v>100</v>
      </c>
    </row>
    <row r="76" spans="1:17" ht="15" hidden="1">
      <c r="A76" s="420" t="s">
        <v>201</v>
      </c>
      <c r="B76" s="420"/>
      <c r="C76" s="416" t="s">
        <v>245</v>
      </c>
      <c r="D76" s="416" t="s">
        <v>211</v>
      </c>
      <c r="E76" s="416" t="s">
        <v>236</v>
      </c>
      <c r="F76" s="416" t="s">
        <v>17</v>
      </c>
      <c r="G76" s="416" t="s">
        <v>202</v>
      </c>
      <c r="H76" s="454">
        <v>1</v>
      </c>
      <c r="I76" s="454">
        <v>1</v>
      </c>
      <c r="J76" s="198"/>
      <c r="K76" s="204">
        <v>1</v>
      </c>
      <c r="L76" s="204">
        <v>1</v>
      </c>
      <c r="N76" s="213">
        <f t="shared" si="0"/>
        <v>0</v>
      </c>
      <c r="O76" s="213">
        <f t="shared" si="0"/>
        <v>0</v>
      </c>
      <c r="P76" s="213">
        <f t="shared" si="1"/>
        <v>100</v>
      </c>
      <c r="Q76" s="213">
        <f t="shared" si="1"/>
        <v>100</v>
      </c>
    </row>
    <row r="77" spans="1:17" s="9" customFormat="1" ht="15">
      <c r="A77" s="417" t="s">
        <v>47</v>
      </c>
      <c r="B77" s="417"/>
      <c r="C77" s="415" t="s">
        <v>245</v>
      </c>
      <c r="D77" s="415" t="s">
        <v>211</v>
      </c>
      <c r="E77" s="415" t="s">
        <v>87</v>
      </c>
      <c r="F77" s="415"/>
      <c r="G77" s="415"/>
      <c r="H77" s="455">
        <f>'3-1'!H83</f>
        <v>3</v>
      </c>
      <c r="I77" s="455">
        <f>'3-1'!I94</f>
        <v>3</v>
      </c>
      <c r="J77" s="206"/>
      <c r="K77" s="205">
        <f>K82+K78</f>
        <v>3.6</v>
      </c>
      <c r="L77" s="205">
        <f>L82+L78</f>
        <v>3.6</v>
      </c>
      <c r="N77" s="213">
        <f t="shared" si="0"/>
        <v>-0.6000000000000001</v>
      </c>
      <c r="O77" s="213">
        <f t="shared" si="0"/>
        <v>-0.6000000000000001</v>
      </c>
      <c r="P77" s="213">
        <f t="shared" si="1"/>
        <v>83.33333333333333</v>
      </c>
      <c r="Q77" s="213">
        <f t="shared" si="1"/>
        <v>83.33333333333333</v>
      </c>
    </row>
    <row r="78" spans="1:17" s="9" customFormat="1" ht="49.5" customHeight="1" hidden="1">
      <c r="A78" s="414" t="s">
        <v>55</v>
      </c>
      <c r="B78" s="414"/>
      <c r="C78" s="415" t="s">
        <v>245</v>
      </c>
      <c r="D78" s="415" t="s">
        <v>211</v>
      </c>
      <c r="E78" s="415" t="s">
        <v>87</v>
      </c>
      <c r="F78" s="415" t="s">
        <v>453</v>
      </c>
      <c r="G78" s="415"/>
      <c r="H78" s="455">
        <f>H80</f>
        <v>0</v>
      </c>
      <c r="I78" s="455">
        <f>I80</f>
        <v>0</v>
      </c>
      <c r="J78" s="206"/>
      <c r="K78" s="205">
        <f>K80</f>
        <v>0.6</v>
      </c>
      <c r="L78" s="205">
        <f>L80</f>
        <v>0.6</v>
      </c>
      <c r="N78" s="213">
        <f t="shared" si="0"/>
        <v>-0.6</v>
      </c>
      <c r="O78" s="213">
        <f t="shared" si="0"/>
        <v>-0.6</v>
      </c>
      <c r="P78" s="213">
        <f t="shared" si="1"/>
        <v>0</v>
      </c>
      <c r="Q78" s="213">
        <f t="shared" si="1"/>
        <v>0</v>
      </c>
    </row>
    <row r="79" spans="1:17" s="9" customFormat="1" ht="32.25" customHeight="1" hidden="1">
      <c r="A79" s="419" t="s">
        <v>452</v>
      </c>
      <c r="B79" s="419"/>
      <c r="C79" s="416" t="s">
        <v>245</v>
      </c>
      <c r="D79" s="416" t="s">
        <v>211</v>
      </c>
      <c r="E79" s="416" t="s">
        <v>87</v>
      </c>
      <c r="F79" s="416" t="s">
        <v>454</v>
      </c>
      <c r="G79" s="416"/>
      <c r="H79" s="454">
        <f>H80</f>
        <v>0</v>
      </c>
      <c r="I79" s="454">
        <f>I80</f>
        <v>0</v>
      </c>
      <c r="J79" s="206"/>
      <c r="K79" s="205">
        <f>K80</f>
        <v>0.6</v>
      </c>
      <c r="L79" s="205">
        <f>L80</f>
        <v>0.6</v>
      </c>
      <c r="N79" s="213">
        <f t="shared" si="0"/>
        <v>-0.6</v>
      </c>
      <c r="O79" s="213">
        <f t="shared" si="0"/>
        <v>-0.6</v>
      </c>
      <c r="P79" s="213">
        <f t="shared" si="1"/>
        <v>0</v>
      </c>
      <c r="Q79" s="213">
        <f t="shared" si="1"/>
        <v>0</v>
      </c>
    </row>
    <row r="80" spans="1:17" s="9" customFormat="1" ht="78" hidden="1">
      <c r="A80" s="113" t="s">
        <v>317</v>
      </c>
      <c r="B80" s="113"/>
      <c r="C80" s="416" t="s">
        <v>245</v>
      </c>
      <c r="D80" s="416" t="s">
        <v>211</v>
      </c>
      <c r="E80" s="416" t="s">
        <v>87</v>
      </c>
      <c r="F80" s="416" t="s">
        <v>455</v>
      </c>
      <c r="G80" s="415"/>
      <c r="H80" s="454">
        <f>H81</f>
        <v>0</v>
      </c>
      <c r="I80" s="454">
        <f>I81</f>
        <v>0</v>
      </c>
      <c r="J80" s="206"/>
      <c r="K80" s="205">
        <f>K81</f>
        <v>0.6</v>
      </c>
      <c r="L80" s="205">
        <f>L81</f>
        <v>0.6</v>
      </c>
      <c r="N80" s="213">
        <f t="shared" si="0"/>
        <v>-0.6</v>
      </c>
      <c r="O80" s="213">
        <f t="shared" si="0"/>
        <v>-0.6</v>
      </c>
      <c r="P80" s="213">
        <f t="shared" si="1"/>
        <v>0</v>
      </c>
      <c r="Q80" s="213">
        <f t="shared" si="1"/>
        <v>0</v>
      </c>
    </row>
    <row r="81" spans="1:17" s="9" customFormat="1" ht="30.75" hidden="1">
      <c r="A81" s="420" t="s">
        <v>319</v>
      </c>
      <c r="B81" s="420"/>
      <c r="C81" s="416" t="s">
        <v>245</v>
      </c>
      <c r="D81" s="416" t="s">
        <v>211</v>
      </c>
      <c r="E81" s="416" t="s">
        <v>87</v>
      </c>
      <c r="F81" s="416" t="s">
        <v>455</v>
      </c>
      <c r="G81" s="416" t="s">
        <v>215</v>
      </c>
      <c r="H81" s="454">
        <v>0</v>
      </c>
      <c r="I81" s="454">
        <v>0</v>
      </c>
      <c r="J81" s="206"/>
      <c r="K81" s="204">
        <v>0.6</v>
      </c>
      <c r="L81" s="204">
        <v>0.6</v>
      </c>
      <c r="N81" s="213">
        <f t="shared" si="0"/>
        <v>-0.6</v>
      </c>
      <c r="O81" s="213">
        <f t="shared" si="0"/>
        <v>-0.6</v>
      </c>
      <c r="P81" s="213">
        <f t="shared" si="1"/>
        <v>0</v>
      </c>
      <c r="Q81" s="213">
        <f t="shared" si="1"/>
        <v>0</v>
      </c>
    </row>
    <row r="82" spans="1:17" s="9" customFormat="1" ht="46.5" hidden="1">
      <c r="A82" s="414" t="s">
        <v>57</v>
      </c>
      <c r="B82" s="414"/>
      <c r="C82" s="415" t="s">
        <v>245</v>
      </c>
      <c r="D82" s="415" t="s">
        <v>211</v>
      </c>
      <c r="E82" s="415" t="s">
        <v>87</v>
      </c>
      <c r="F82" s="415" t="s">
        <v>399</v>
      </c>
      <c r="G82" s="415"/>
      <c r="H82" s="455">
        <f>H83+H88</f>
        <v>3</v>
      </c>
      <c r="I82" s="455">
        <f>I83+I88</f>
        <v>3</v>
      </c>
      <c r="J82" s="206"/>
      <c r="K82" s="205">
        <f>K83+K88</f>
        <v>3</v>
      </c>
      <c r="L82" s="205">
        <f>L83+L88</f>
        <v>3</v>
      </c>
      <c r="N82" s="213">
        <f t="shared" si="0"/>
        <v>0</v>
      </c>
      <c r="O82" s="213">
        <f t="shared" si="0"/>
        <v>0</v>
      </c>
      <c r="P82" s="213">
        <f t="shared" si="1"/>
        <v>100</v>
      </c>
      <c r="Q82" s="213">
        <f t="shared" si="1"/>
        <v>100</v>
      </c>
    </row>
    <row r="83" spans="1:17" s="9" customFormat="1" ht="46.5" hidden="1">
      <c r="A83" s="414" t="s">
        <v>59</v>
      </c>
      <c r="B83" s="414"/>
      <c r="C83" s="415" t="s">
        <v>245</v>
      </c>
      <c r="D83" s="415" t="s">
        <v>211</v>
      </c>
      <c r="E83" s="415" t="s">
        <v>87</v>
      </c>
      <c r="F83" s="415" t="s">
        <v>94</v>
      </c>
      <c r="G83" s="415"/>
      <c r="H83" s="455">
        <f>H84</f>
        <v>0</v>
      </c>
      <c r="I83" s="455">
        <f>I84</f>
        <v>0</v>
      </c>
      <c r="J83" s="206"/>
      <c r="K83" s="205">
        <f>K84</f>
        <v>0</v>
      </c>
      <c r="L83" s="205">
        <f>L84</f>
        <v>0</v>
      </c>
      <c r="N83" s="213">
        <f t="shared" si="0"/>
        <v>0</v>
      </c>
      <c r="O83" s="213">
        <f t="shared" si="0"/>
        <v>0</v>
      </c>
      <c r="P83" s="213" t="e">
        <f t="shared" si="1"/>
        <v>#DIV/0!</v>
      </c>
      <c r="Q83" s="213" t="e">
        <f t="shared" si="1"/>
        <v>#DIV/0!</v>
      </c>
    </row>
    <row r="84" spans="1:17" ht="30.75" hidden="1">
      <c r="A84" s="420" t="s">
        <v>200</v>
      </c>
      <c r="B84" s="420"/>
      <c r="C84" s="416" t="s">
        <v>245</v>
      </c>
      <c r="D84" s="416" t="s">
        <v>211</v>
      </c>
      <c r="E84" s="416" t="s">
        <v>87</v>
      </c>
      <c r="F84" s="416" t="s">
        <v>94</v>
      </c>
      <c r="G84" s="416" t="s">
        <v>215</v>
      </c>
      <c r="H84" s="454"/>
      <c r="I84" s="454"/>
      <c r="J84" s="198"/>
      <c r="K84" s="204"/>
      <c r="L84" s="204"/>
      <c r="N84" s="213">
        <f t="shared" si="0"/>
        <v>0</v>
      </c>
      <c r="O84" s="213">
        <f t="shared" si="0"/>
        <v>0</v>
      </c>
      <c r="P84" s="213" t="e">
        <f t="shared" si="1"/>
        <v>#DIV/0!</v>
      </c>
      <c r="Q84" s="213" t="e">
        <f t="shared" si="1"/>
        <v>#DIV/0!</v>
      </c>
    </row>
    <row r="85" spans="1:17" ht="15" hidden="1">
      <c r="A85" s="420" t="s">
        <v>54</v>
      </c>
      <c r="B85" s="420"/>
      <c r="C85" s="416" t="s">
        <v>245</v>
      </c>
      <c r="D85" s="416" t="s">
        <v>211</v>
      </c>
      <c r="E85" s="416" t="s">
        <v>87</v>
      </c>
      <c r="F85" s="416" t="s">
        <v>60</v>
      </c>
      <c r="G85" s="416" t="s">
        <v>215</v>
      </c>
      <c r="H85" s="454"/>
      <c r="I85" s="454"/>
      <c r="J85" s="198"/>
      <c r="K85" s="204"/>
      <c r="L85" s="204"/>
      <c r="N85" s="213">
        <f t="shared" si="0"/>
        <v>0</v>
      </c>
      <c r="O85" s="213">
        <f t="shared" si="0"/>
        <v>0</v>
      </c>
      <c r="P85" s="213" t="e">
        <f t="shared" si="1"/>
        <v>#DIV/0!</v>
      </c>
      <c r="Q85" s="213" t="e">
        <f t="shared" si="1"/>
        <v>#DIV/0!</v>
      </c>
    </row>
    <row r="86" spans="1:17" ht="15" hidden="1">
      <c r="A86" s="420" t="s">
        <v>225</v>
      </c>
      <c r="B86" s="420"/>
      <c r="C86" s="416" t="s">
        <v>245</v>
      </c>
      <c r="D86" s="416" t="s">
        <v>211</v>
      </c>
      <c r="E86" s="416" t="s">
        <v>87</v>
      </c>
      <c r="F86" s="416" t="s">
        <v>60</v>
      </c>
      <c r="G86" s="416" t="s">
        <v>215</v>
      </c>
      <c r="H86" s="454"/>
      <c r="I86" s="454"/>
      <c r="J86" s="198"/>
      <c r="K86" s="204"/>
      <c r="L86" s="204"/>
      <c r="N86" s="213">
        <f t="shared" si="0"/>
        <v>0</v>
      </c>
      <c r="O86" s="213">
        <f t="shared" si="0"/>
        <v>0</v>
      </c>
      <c r="P86" s="213" t="e">
        <f t="shared" si="1"/>
        <v>#DIV/0!</v>
      </c>
      <c r="Q86" s="213" t="e">
        <f t="shared" si="1"/>
        <v>#DIV/0!</v>
      </c>
    </row>
    <row r="87" spans="1:17" ht="15" hidden="1">
      <c r="A87" s="420" t="s">
        <v>230</v>
      </c>
      <c r="B87" s="420"/>
      <c r="C87" s="416" t="s">
        <v>245</v>
      </c>
      <c r="D87" s="416" t="s">
        <v>211</v>
      </c>
      <c r="E87" s="416" t="s">
        <v>87</v>
      </c>
      <c r="F87" s="416" t="s">
        <v>60</v>
      </c>
      <c r="G87" s="416" t="s">
        <v>215</v>
      </c>
      <c r="H87" s="454"/>
      <c r="I87" s="454"/>
      <c r="J87" s="198"/>
      <c r="K87" s="204"/>
      <c r="L87" s="204"/>
      <c r="N87" s="213">
        <f t="shared" si="0"/>
        <v>0</v>
      </c>
      <c r="O87" s="213">
        <f t="shared" si="0"/>
        <v>0</v>
      </c>
      <c r="P87" s="213" t="e">
        <f t="shared" si="1"/>
        <v>#DIV/0!</v>
      </c>
      <c r="Q87" s="213" t="e">
        <f t="shared" si="1"/>
        <v>#DIV/0!</v>
      </c>
    </row>
    <row r="88" spans="1:17" s="9" customFormat="1" ht="30.75" hidden="1">
      <c r="A88" s="414" t="s">
        <v>69</v>
      </c>
      <c r="B88" s="414"/>
      <c r="C88" s="415" t="s">
        <v>245</v>
      </c>
      <c r="D88" s="415" t="s">
        <v>211</v>
      </c>
      <c r="E88" s="415" t="s">
        <v>87</v>
      </c>
      <c r="F88" s="415" t="s">
        <v>400</v>
      </c>
      <c r="G88" s="415"/>
      <c r="H88" s="455">
        <f>H89</f>
        <v>3</v>
      </c>
      <c r="I88" s="455">
        <f>I89</f>
        <v>3</v>
      </c>
      <c r="J88" s="206"/>
      <c r="K88" s="205">
        <f>K89</f>
        <v>3</v>
      </c>
      <c r="L88" s="205">
        <f>L89</f>
        <v>3</v>
      </c>
      <c r="N88" s="213">
        <f t="shared" si="0"/>
        <v>0</v>
      </c>
      <c r="O88" s="213">
        <f t="shared" si="0"/>
        <v>0</v>
      </c>
      <c r="P88" s="213">
        <f t="shared" si="1"/>
        <v>100</v>
      </c>
      <c r="Q88" s="213">
        <f t="shared" si="1"/>
        <v>100</v>
      </c>
    </row>
    <row r="89" spans="1:17" ht="15" customHeight="1" hidden="1">
      <c r="A89" s="420" t="s">
        <v>61</v>
      </c>
      <c r="B89" s="420"/>
      <c r="C89" s="416" t="s">
        <v>245</v>
      </c>
      <c r="D89" s="416" t="s">
        <v>211</v>
      </c>
      <c r="E89" s="416" t="s">
        <v>87</v>
      </c>
      <c r="F89" s="416" t="s">
        <v>401</v>
      </c>
      <c r="G89" s="416"/>
      <c r="H89" s="454">
        <f>H91+H95</f>
        <v>3</v>
      </c>
      <c r="I89" s="454">
        <f>I91+I95</f>
        <v>3</v>
      </c>
      <c r="J89" s="198"/>
      <c r="K89" s="204">
        <f>K91+K95</f>
        <v>3</v>
      </c>
      <c r="L89" s="204">
        <f>L91+L95</f>
        <v>3</v>
      </c>
      <c r="N89" s="213">
        <f t="shared" si="0"/>
        <v>0</v>
      </c>
      <c r="O89" s="213">
        <f t="shared" si="0"/>
        <v>0</v>
      </c>
      <c r="P89" s="213">
        <f t="shared" si="1"/>
        <v>100</v>
      </c>
      <c r="Q89" s="213">
        <f t="shared" si="1"/>
        <v>100</v>
      </c>
    </row>
    <row r="90" spans="1:17" ht="30.75" hidden="1">
      <c r="A90" s="420" t="s">
        <v>256</v>
      </c>
      <c r="B90" s="420"/>
      <c r="C90" s="416" t="s">
        <v>245</v>
      </c>
      <c r="D90" s="416" t="s">
        <v>211</v>
      </c>
      <c r="E90" s="416" t="s">
        <v>87</v>
      </c>
      <c r="F90" s="416" t="s">
        <v>257</v>
      </c>
      <c r="G90" s="416"/>
      <c r="H90" s="454">
        <f>H95</f>
        <v>3</v>
      </c>
      <c r="I90" s="454">
        <f>I95</f>
        <v>3</v>
      </c>
      <c r="J90" s="198"/>
      <c r="K90" s="204">
        <f>K95</f>
        <v>3</v>
      </c>
      <c r="L90" s="204">
        <f>L95</f>
        <v>3</v>
      </c>
      <c r="N90" s="213">
        <f t="shared" si="0"/>
        <v>0</v>
      </c>
      <c r="O90" s="213">
        <f t="shared" si="0"/>
        <v>0</v>
      </c>
      <c r="P90" s="213">
        <f t="shared" si="1"/>
        <v>100</v>
      </c>
      <c r="Q90" s="213">
        <f t="shared" si="1"/>
        <v>100</v>
      </c>
    </row>
    <row r="91" spans="1:17" ht="30.75" hidden="1">
      <c r="A91" s="419" t="s">
        <v>200</v>
      </c>
      <c r="B91" s="419"/>
      <c r="C91" s="416" t="s">
        <v>245</v>
      </c>
      <c r="D91" s="416" t="s">
        <v>211</v>
      </c>
      <c r="E91" s="416" t="s">
        <v>87</v>
      </c>
      <c r="F91" s="416" t="s">
        <v>257</v>
      </c>
      <c r="G91" s="416" t="s">
        <v>215</v>
      </c>
      <c r="H91" s="452"/>
      <c r="I91" s="452"/>
      <c r="J91" s="198"/>
      <c r="K91" s="202"/>
      <c r="L91" s="202"/>
      <c r="N91" s="213">
        <f t="shared" si="0"/>
        <v>0</v>
      </c>
      <c r="O91" s="213">
        <f t="shared" si="0"/>
        <v>0</v>
      </c>
      <c r="P91" s="213" t="e">
        <f t="shared" si="1"/>
        <v>#DIV/0!</v>
      </c>
      <c r="Q91" s="213" t="e">
        <f t="shared" si="1"/>
        <v>#DIV/0!</v>
      </c>
    </row>
    <row r="92" spans="1:17" ht="15" hidden="1">
      <c r="A92" s="419" t="s">
        <v>54</v>
      </c>
      <c r="B92" s="419"/>
      <c r="C92" s="416" t="s">
        <v>245</v>
      </c>
      <c r="D92" s="416" t="s">
        <v>211</v>
      </c>
      <c r="E92" s="416" t="s">
        <v>87</v>
      </c>
      <c r="F92" s="416" t="s">
        <v>257</v>
      </c>
      <c r="G92" s="416" t="s">
        <v>215</v>
      </c>
      <c r="H92" s="454">
        <v>45</v>
      </c>
      <c r="I92" s="454">
        <v>45</v>
      </c>
      <c r="J92" s="198"/>
      <c r="K92" s="204">
        <v>45</v>
      </c>
      <c r="L92" s="204">
        <v>45</v>
      </c>
      <c r="N92" s="213">
        <f t="shared" si="0"/>
        <v>0</v>
      </c>
      <c r="O92" s="213">
        <f t="shared" si="0"/>
        <v>0</v>
      </c>
      <c r="P92" s="213">
        <f t="shared" si="1"/>
        <v>100</v>
      </c>
      <c r="Q92" s="213">
        <f t="shared" si="1"/>
        <v>100</v>
      </c>
    </row>
    <row r="93" spans="1:17" ht="15" hidden="1">
      <c r="A93" s="420" t="s">
        <v>225</v>
      </c>
      <c r="B93" s="420"/>
      <c r="C93" s="416" t="s">
        <v>245</v>
      </c>
      <c r="D93" s="416" t="s">
        <v>211</v>
      </c>
      <c r="E93" s="416" t="s">
        <v>87</v>
      </c>
      <c r="F93" s="416" t="s">
        <v>257</v>
      </c>
      <c r="G93" s="416" t="s">
        <v>215</v>
      </c>
      <c r="H93" s="454">
        <v>45</v>
      </c>
      <c r="I93" s="454">
        <v>45</v>
      </c>
      <c r="J93" s="198"/>
      <c r="K93" s="204">
        <v>45</v>
      </c>
      <c r="L93" s="204">
        <v>45</v>
      </c>
      <c r="N93" s="213">
        <f t="shared" si="0"/>
        <v>0</v>
      </c>
      <c r="O93" s="213">
        <f t="shared" si="0"/>
        <v>0</v>
      </c>
      <c r="P93" s="213">
        <f t="shared" si="1"/>
        <v>100</v>
      </c>
      <c r="Q93" s="213">
        <f t="shared" si="1"/>
        <v>100</v>
      </c>
    </row>
    <row r="94" spans="1:17" ht="15" hidden="1">
      <c r="A94" s="424" t="s">
        <v>230</v>
      </c>
      <c r="B94" s="424"/>
      <c r="C94" s="416" t="s">
        <v>245</v>
      </c>
      <c r="D94" s="416" t="s">
        <v>211</v>
      </c>
      <c r="E94" s="416" t="s">
        <v>87</v>
      </c>
      <c r="F94" s="416" t="s">
        <v>257</v>
      </c>
      <c r="G94" s="416" t="s">
        <v>215</v>
      </c>
      <c r="H94" s="454">
        <v>45</v>
      </c>
      <c r="I94" s="454">
        <v>45</v>
      </c>
      <c r="J94" s="198"/>
      <c r="K94" s="204">
        <v>45</v>
      </c>
      <c r="L94" s="204">
        <v>45</v>
      </c>
      <c r="N94" s="213">
        <f t="shared" si="0"/>
        <v>0</v>
      </c>
      <c r="O94" s="213">
        <f t="shared" si="0"/>
        <v>0</v>
      </c>
      <c r="P94" s="213">
        <f t="shared" si="1"/>
        <v>100</v>
      </c>
      <c r="Q94" s="213">
        <f t="shared" si="1"/>
        <v>100</v>
      </c>
    </row>
    <row r="95" spans="1:17" ht="15" hidden="1">
      <c r="A95" s="420" t="s">
        <v>201</v>
      </c>
      <c r="B95" s="420"/>
      <c r="C95" s="416" t="s">
        <v>245</v>
      </c>
      <c r="D95" s="416" t="s">
        <v>211</v>
      </c>
      <c r="E95" s="416" t="s">
        <v>87</v>
      </c>
      <c r="F95" s="416" t="s">
        <v>257</v>
      </c>
      <c r="G95" s="416" t="s">
        <v>202</v>
      </c>
      <c r="H95" s="454">
        <v>3</v>
      </c>
      <c r="I95" s="454">
        <v>3</v>
      </c>
      <c r="J95" s="198"/>
      <c r="K95" s="204">
        <v>3</v>
      </c>
      <c r="L95" s="204">
        <v>3</v>
      </c>
      <c r="N95" s="213">
        <f t="shared" si="0"/>
        <v>0</v>
      </c>
      <c r="O95" s="213">
        <f t="shared" si="0"/>
        <v>0</v>
      </c>
      <c r="P95" s="213">
        <f t="shared" si="1"/>
        <v>100</v>
      </c>
      <c r="Q95" s="213">
        <f t="shared" si="1"/>
        <v>100</v>
      </c>
    </row>
    <row r="96" spans="1:17" ht="15" hidden="1">
      <c r="A96" s="424" t="s">
        <v>54</v>
      </c>
      <c r="B96" s="424"/>
      <c r="C96" s="416" t="s">
        <v>245</v>
      </c>
      <c r="D96" s="416" t="s">
        <v>211</v>
      </c>
      <c r="E96" s="416" t="s">
        <v>87</v>
      </c>
      <c r="F96" s="416" t="s">
        <v>257</v>
      </c>
      <c r="G96" s="416" t="s">
        <v>202</v>
      </c>
      <c r="H96" s="454">
        <v>1</v>
      </c>
      <c r="I96" s="454">
        <v>1</v>
      </c>
      <c r="J96" s="198"/>
      <c r="K96" s="204">
        <v>1</v>
      </c>
      <c r="L96" s="204">
        <v>1</v>
      </c>
      <c r="N96" s="213">
        <f t="shared" si="0"/>
        <v>0</v>
      </c>
      <c r="O96" s="213">
        <f t="shared" si="0"/>
        <v>0</v>
      </c>
      <c r="P96" s="213">
        <f t="shared" si="1"/>
        <v>100</v>
      </c>
      <c r="Q96" s="213">
        <f t="shared" si="1"/>
        <v>100</v>
      </c>
    </row>
    <row r="97" spans="1:17" ht="15" hidden="1">
      <c r="A97" s="424" t="s">
        <v>231</v>
      </c>
      <c r="B97" s="424"/>
      <c r="C97" s="416" t="s">
        <v>245</v>
      </c>
      <c r="D97" s="416" t="s">
        <v>211</v>
      </c>
      <c r="E97" s="416" t="s">
        <v>87</v>
      </c>
      <c r="F97" s="416" t="s">
        <v>257</v>
      </c>
      <c r="G97" s="416" t="s">
        <v>215</v>
      </c>
      <c r="H97" s="454">
        <v>1</v>
      </c>
      <c r="I97" s="454">
        <v>1</v>
      </c>
      <c r="J97" s="198"/>
      <c r="K97" s="204">
        <v>1</v>
      </c>
      <c r="L97" s="204">
        <v>1</v>
      </c>
      <c r="N97" s="213">
        <f aca="true" t="shared" si="3" ref="N97:O178">H97-K97</f>
        <v>0</v>
      </c>
      <c r="O97" s="213">
        <f t="shared" si="3"/>
        <v>0</v>
      </c>
      <c r="P97" s="213">
        <f aca="true" t="shared" si="4" ref="P97:Q178">H97/K97*100</f>
        <v>100</v>
      </c>
      <c r="Q97" s="213">
        <f t="shared" si="4"/>
        <v>100</v>
      </c>
    </row>
    <row r="98" spans="1:17" s="9" customFormat="1" ht="15">
      <c r="A98" s="414" t="s">
        <v>14</v>
      </c>
      <c r="B98" s="414"/>
      <c r="C98" s="415" t="s">
        <v>245</v>
      </c>
      <c r="D98" s="415" t="s">
        <v>212</v>
      </c>
      <c r="E98" s="415"/>
      <c r="F98" s="415"/>
      <c r="G98" s="415"/>
      <c r="H98" s="455">
        <f>H99</f>
        <v>138.8</v>
      </c>
      <c r="I98" s="455">
        <f>I99</f>
        <v>144.5</v>
      </c>
      <c r="J98" s="206"/>
      <c r="K98" s="205">
        <f>K99</f>
        <v>93.39999999999999</v>
      </c>
      <c r="L98" s="205">
        <f>L99</f>
        <v>93.39999999999999</v>
      </c>
      <c r="N98" s="213">
        <f t="shared" si="3"/>
        <v>45.40000000000002</v>
      </c>
      <c r="O98" s="213">
        <f t="shared" si="3"/>
        <v>51.10000000000001</v>
      </c>
      <c r="P98" s="213">
        <f t="shared" si="4"/>
        <v>148.60813704496792</v>
      </c>
      <c r="Q98" s="213">
        <f t="shared" si="4"/>
        <v>154.71092077087795</v>
      </c>
    </row>
    <row r="99" spans="1:17" ht="15">
      <c r="A99" s="420" t="s">
        <v>77</v>
      </c>
      <c r="B99" s="420"/>
      <c r="C99" s="416" t="s">
        <v>245</v>
      </c>
      <c r="D99" s="416" t="s">
        <v>212</v>
      </c>
      <c r="E99" s="416" t="s">
        <v>222</v>
      </c>
      <c r="F99" s="416"/>
      <c r="G99" s="416"/>
      <c r="H99" s="454">
        <f>'3-1'!H109</f>
        <v>138.8</v>
      </c>
      <c r="I99" s="454">
        <f>'3-1'!I105</f>
        <v>144.5</v>
      </c>
      <c r="J99" s="198"/>
      <c r="K99" s="204">
        <f>K100</f>
        <v>93.39999999999999</v>
      </c>
      <c r="L99" s="204">
        <f>L100</f>
        <v>93.39999999999999</v>
      </c>
      <c r="N99" s="213">
        <f t="shared" si="3"/>
        <v>45.40000000000002</v>
      </c>
      <c r="O99" s="213">
        <f t="shared" si="3"/>
        <v>51.10000000000001</v>
      </c>
      <c r="P99" s="213">
        <f t="shared" si="4"/>
        <v>148.60813704496792</v>
      </c>
      <c r="Q99" s="213">
        <f t="shared" si="4"/>
        <v>154.71092077087795</v>
      </c>
    </row>
    <row r="100" spans="1:17" ht="30.75" hidden="1">
      <c r="A100" s="420" t="s">
        <v>52</v>
      </c>
      <c r="B100" s="420"/>
      <c r="C100" s="416" t="s">
        <v>245</v>
      </c>
      <c r="D100" s="416" t="s">
        <v>212</v>
      </c>
      <c r="E100" s="416" t="s">
        <v>222</v>
      </c>
      <c r="F100" s="415" t="s">
        <v>453</v>
      </c>
      <c r="G100" s="416"/>
      <c r="H100" s="452">
        <f>H102+H109</f>
        <v>142.9</v>
      </c>
      <c r="I100" s="452">
        <f>I102+I109</f>
        <v>142.9</v>
      </c>
      <c r="J100" s="198"/>
      <c r="K100" s="202">
        <f>K102</f>
        <v>93.39999999999999</v>
      </c>
      <c r="L100" s="202">
        <f>L102</f>
        <v>93.39999999999999</v>
      </c>
      <c r="N100" s="213">
        <f t="shared" si="3"/>
        <v>49.500000000000014</v>
      </c>
      <c r="O100" s="213">
        <f t="shared" si="3"/>
        <v>49.500000000000014</v>
      </c>
      <c r="P100" s="213">
        <f t="shared" si="4"/>
        <v>152.9978586723769</v>
      </c>
      <c r="Q100" s="213">
        <f t="shared" si="4"/>
        <v>152.9978586723769</v>
      </c>
    </row>
    <row r="101" spans="1:17" ht="29.25" customHeight="1" hidden="1">
      <c r="A101" s="421" t="s">
        <v>95</v>
      </c>
      <c r="B101" s="421"/>
      <c r="C101" s="416" t="s">
        <v>245</v>
      </c>
      <c r="D101" s="416" t="s">
        <v>212</v>
      </c>
      <c r="E101" s="416" t="s">
        <v>222</v>
      </c>
      <c r="F101" s="416" t="s">
        <v>454</v>
      </c>
      <c r="G101" s="416"/>
      <c r="H101" s="452">
        <f>H102</f>
        <v>126.1</v>
      </c>
      <c r="I101" s="452">
        <f>I102</f>
        <v>126.1</v>
      </c>
      <c r="J101" s="198"/>
      <c r="K101" s="202">
        <f>K102</f>
        <v>93.39999999999999</v>
      </c>
      <c r="L101" s="202">
        <f>L102</f>
        <v>93.39999999999999</v>
      </c>
      <c r="N101" s="213">
        <f t="shared" si="3"/>
        <v>32.7</v>
      </c>
      <c r="O101" s="213">
        <f t="shared" si="3"/>
        <v>32.7</v>
      </c>
      <c r="P101" s="213">
        <f t="shared" si="4"/>
        <v>135.01070663811564</v>
      </c>
      <c r="Q101" s="213">
        <f t="shared" si="4"/>
        <v>135.01070663811564</v>
      </c>
    </row>
    <row r="102" spans="1:17" ht="46.5" hidden="1">
      <c r="A102" s="420" t="s">
        <v>290</v>
      </c>
      <c r="B102" s="420"/>
      <c r="C102" s="416" t="s">
        <v>245</v>
      </c>
      <c r="D102" s="416" t="s">
        <v>212</v>
      </c>
      <c r="E102" s="416" t="s">
        <v>222</v>
      </c>
      <c r="F102" s="416" t="s">
        <v>457</v>
      </c>
      <c r="G102" s="416"/>
      <c r="H102" s="454">
        <f>H103+H131+H108</f>
        <v>126.1</v>
      </c>
      <c r="I102" s="454">
        <f>I103+I131+I108</f>
        <v>126.1</v>
      </c>
      <c r="J102" s="198"/>
      <c r="K102" s="204">
        <f>K103+K131</f>
        <v>93.39999999999999</v>
      </c>
      <c r="L102" s="204">
        <f>L103+L131</f>
        <v>93.39999999999999</v>
      </c>
      <c r="N102" s="213">
        <f t="shared" si="3"/>
        <v>32.7</v>
      </c>
      <c r="O102" s="213">
        <f t="shared" si="3"/>
        <v>32.7</v>
      </c>
      <c r="P102" s="213">
        <f t="shared" si="4"/>
        <v>135.01070663811564</v>
      </c>
      <c r="Q102" s="213">
        <f t="shared" si="4"/>
        <v>135.01070663811564</v>
      </c>
    </row>
    <row r="103" spans="1:17" ht="78" hidden="1">
      <c r="A103" s="419" t="s">
        <v>198</v>
      </c>
      <c r="B103" s="419"/>
      <c r="C103" s="416" t="s">
        <v>245</v>
      </c>
      <c r="D103" s="416" t="s">
        <v>212</v>
      </c>
      <c r="E103" s="416" t="s">
        <v>222</v>
      </c>
      <c r="F103" s="416" t="s">
        <v>457</v>
      </c>
      <c r="G103" s="416" t="s">
        <v>199</v>
      </c>
      <c r="H103" s="454">
        <v>125.6</v>
      </c>
      <c r="I103" s="454">
        <v>125.6</v>
      </c>
      <c r="J103" s="198"/>
      <c r="K103" s="204">
        <v>89.1</v>
      </c>
      <c r="L103" s="204">
        <v>89.1</v>
      </c>
      <c r="N103" s="213">
        <f t="shared" si="3"/>
        <v>36.5</v>
      </c>
      <c r="O103" s="213">
        <f t="shared" si="3"/>
        <v>36.5</v>
      </c>
      <c r="P103" s="213">
        <f t="shared" si="4"/>
        <v>140.9652076318743</v>
      </c>
      <c r="Q103" s="213">
        <f t="shared" si="4"/>
        <v>140.9652076318743</v>
      </c>
    </row>
    <row r="104" spans="1:17" ht="15" hidden="1">
      <c r="A104" s="420" t="s">
        <v>54</v>
      </c>
      <c r="B104" s="420"/>
      <c r="C104" s="416" t="s">
        <v>245</v>
      </c>
      <c r="D104" s="416" t="s">
        <v>212</v>
      </c>
      <c r="E104" s="416" t="s">
        <v>222</v>
      </c>
      <c r="F104" s="416" t="s">
        <v>457</v>
      </c>
      <c r="G104" s="416" t="s">
        <v>199</v>
      </c>
      <c r="H104" s="454">
        <v>78.1</v>
      </c>
      <c r="I104" s="454">
        <v>78.1</v>
      </c>
      <c r="J104" s="198"/>
      <c r="K104" s="204">
        <v>78.1</v>
      </c>
      <c r="L104" s="204">
        <v>78.1</v>
      </c>
      <c r="N104" s="213">
        <f t="shared" si="3"/>
        <v>0</v>
      </c>
      <c r="O104" s="213">
        <f t="shared" si="3"/>
        <v>0</v>
      </c>
      <c r="P104" s="213">
        <f t="shared" si="4"/>
        <v>100</v>
      </c>
      <c r="Q104" s="213">
        <f t="shared" si="4"/>
        <v>100</v>
      </c>
    </row>
    <row r="105" spans="1:17" ht="15" hidden="1">
      <c r="A105" s="419" t="s">
        <v>216</v>
      </c>
      <c r="B105" s="419"/>
      <c r="C105" s="416" t="s">
        <v>245</v>
      </c>
      <c r="D105" s="416" t="s">
        <v>212</v>
      </c>
      <c r="E105" s="416" t="s">
        <v>222</v>
      </c>
      <c r="F105" s="416" t="s">
        <v>457</v>
      </c>
      <c r="G105" s="416" t="s">
        <v>199</v>
      </c>
      <c r="H105" s="452">
        <v>78.1</v>
      </c>
      <c r="I105" s="452">
        <v>78.1</v>
      </c>
      <c r="J105" s="198"/>
      <c r="K105" s="202">
        <v>78.1</v>
      </c>
      <c r="L105" s="202">
        <v>78.1</v>
      </c>
      <c r="N105" s="213">
        <f t="shared" si="3"/>
        <v>0</v>
      </c>
      <c r="O105" s="213">
        <f t="shared" si="3"/>
        <v>0</v>
      </c>
      <c r="P105" s="213">
        <f t="shared" si="4"/>
        <v>100</v>
      </c>
      <c r="Q105" s="213">
        <f t="shared" si="4"/>
        <v>100</v>
      </c>
    </row>
    <row r="106" spans="1:17" ht="15" hidden="1">
      <c r="A106" s="420" t="s">
        <v>217</v>
      </c>
      <c r="B106" s="420"/>
      <c r="C106" s="416" t="s">
        <v>245</v>
      </c>
      <c r="D106" s="416" t="s">
        <v>212</v>
      </c>
      <c r="E106" s="416" t="s">
        <v>222</v>
      </c>
      <c r="F106" s="416" t="s">
        <v>457</v>
      </c>
      <c r="G106" s="416" t="s">
        <v>199</v>
      </c>
      <c r="H106" s="454">
        <v>60</v>
      </c>
      <c r="I106" s="454">
        <v>60</v>
      </c>
      <c r="J106" s="198"/>
      <c r="K106" s="204">
        <v>60</v>
      </c>
      <c r="L106" s="204">
        <v>60</v>
      </c>
      <c r="N106" s="213">
        <f t="shared" si="3"/>
        <v>0</v>
      </c>
      <c r="O106" s="213">
        <f t="shared" si="3"/>
        <v>0</v>
      </c>
      <c r="P106" s="213">
        <f t="shared" si="4"/>
        <v>100</v>
      </c>
      <c r="Q106" s="213">
        <f t="shared" si="4"/>
        <v>100</v>
      </c>
    </row>
    <row r="107" spans="1:17" ht="15" hidden="1">
      <c r="A107" s="419" t="s">
        <v>218</v>
      </c>
      <c r="B107" s="419"/>
      <c r="C107" s="416" t="s">
        <v>245</v>
      </c>
      <c r="D107" s="416" t="s">
        <v>212</v>
      </c>
      <c r="E107" s="416" t="s">
        <v>222</v>
      </c>
      <c r="F107" s="416" t="s">
        <v>457</v>
      </c>
      <c r="G107" s="416" t="s">
        <v>199</v>
      </c>
      <c r="H107" s="454">
        <v>18.1</v>
      </c>
      <c r="I107" s="454">
        <v>18.1</v>
      </c>
      <c r="J107" s="198"/>
      <c r="K107" s="204">
        <v>18.1</v>
      </c>
      <c r="L107" s="204">
        <v>18.1</v>
      </c>
      <c r="N107" s="213">
        <f t="shared" si="3"/>
        <v>0</v>
      </c>
      <c r="O107" s="213">
        <f t="shared" si="3"/>
        <v>0</v>
      </c>
      <c r="P107" s="213">
        <f t="shared" si="4"/>
        <v>100</v>
      </c>
      <c r="Q107" s="213">
        <f t="shared" si="4"/>
        <v>100</v>
      </c>
    </row>
    <row r="108" spans="1:17" ht="30.75" hidden="1">
      <c r="A108" s="420" t="s">
        <v>319</v>
      </c>
      <c r="B108" s="420"/>
      <c r="C108" s="416" t="s">
        <v>245</v>
      </c>
      <c r="D108" s="416" t="s">
        <v>212</v>
      </c>
      <c r="E108" s="416" t="s">
        <v>222</v>
      </c>
      <c r="F108" s="416" t="s">
        <v>457</v>
      </c>
      <c r="G108" s="416" t="s">
        <v>215</v>
      </c>
      <c r="H108" s="454">
        <v>0.5</v>
      </c>
      <c r="I108" s="454">
        <v>0.5</v>
      </c>
      <c r="J108" s="198"/>
      <c r="K108" s="204"/>
      <c r="L108" s="204"/>
      <c r="N108" s="213"/>
      <c r="O108" s="213"/>
      <c r="P108" s="213"/>
      <c r="Q108" s="213"/>
    </row>
    <row r="109" spans="1:17" ht="15.75" hidden="1" thickBot="1">
      <c r="A109" s="425" t="s">
        <v>224</v>
      </c>
      <c r="B109" s="426">
        <v>2</v>
      </c>
      <c r="C109" s="426">
        <v>3</v>
      </c>
      <c r="D109" s="416" t="s">
        <v>212</v>
      </c>
      <c r="E109" s="416" t="s">
        <v>222</v>
      </c>
      <c r="F109" s="427">
        <v>200300000</v>
      </c>
      <c r="G109" s="428"/>
      <c r="H109" s="454">
        <f>H111</f>
        <v>16.8</v>
      </c>
      <c r="I109" s="454">
        <f>I111</f>
        <v>16.8</v>
      </c>
      <c r="J109" s="198"/>
      <c r="K109" s="204"/>
      <c r="L109" s="204"/>
      <c r="N109" s="213"/>
      <c r="O109" s="213"/>
      <c r="P109" s="213"/>
      <c r="Q109" s="213"/>
    </row>
    <row r="110" spans="1:17" ht="30.75" hidden="1">
      <c r="A110" s="420" t="s">
        <v>319</v>
      </c>
      <c r="B110" s="420"/>
      <c r="C110" s="416" t="s">
        <v>245</v>
      </c>
      <c r="D110" s="416" t="s">
        <v>212</v>
      </c>
      <c r="E110" s="416" t="s">
        <v>222</v>
      </c>
      <c r="F110" s="416" t="s">
        <v>457</v>
      </c>
      <c r="G110" s="416" t="s">
        <v>215</v>
      </c>
      <c r="H110" s="454">
        <v>0</v>
      </c>
      <c r="I110" s="454">
        <v>0</v>
      </c>
      <c r="J110" s="198"/>
      <c r="K110" s="204"/>
      <c r="L110" s="204"/>
      <c r="N110" s="213"/>
      <c r="O110" s="213"/>
      <c r="P110" s="213"/>
      <c r="Q110" s="213"/>
    </row>
    <row r="111" spans="1:17" ht="15.75" hidden="1" thickBot="1">
      <c r="A111" s="425" t="s">
        <v>444</v>
      </c>
      <c r="B111" s="426">
        <v>2</v>
      </c>
      <c r="C111" s="426">
        <v>3</v>
      </c>
      <c r="D111" s="416" t="s">
        <v>212</v>
      </c>
      <c r="E111" s="416" t="s">
        <v>222</v>
      </c>
      <c r="F111" s="427">
        <v>200320190</v>
      </c>
      <c r="G111" s="428"/>
      <c r="H111" s="454">
        <f>H112</f>
        <v>16.8</v>
      </c>
      <c r="I111" s="454">
        <f>I112</f>
        <v>16.8</v>
      </c>
      <c r="J111" s="198"/>
      <c r="K111" s="204"/>
      <c r="L111" s="204"/>
      <c r="N111" s="213"/>
      <c r="O111" s="213"/>
      <c r="P111" s="213"/>
      <c r="Q111" s="213"/>
    </row>
    <row r="112" spans="1:17" ht="78" hidden="1" thickBot="1">
      <c r="A112" s="429" t="s">
        <v>198</v>
      </c>
      <c r="B112" s="426">
        <v>2</v>
      </c>
      <c r="C112" s="426">
        <v>3</v>
      </c>
      <c r="D112" s="416" t="s">
        <v>212</v>
      </c>
      <c r="E112" s="416" t="s">
        <v>222</v>
      </c>
      <c r="F112" s="427">
        <v>200320190</v>
      </c>
      <c r="G112" s="428">
        <v>100</v>
      </c>
      <c r="H112" s="454">
        <v>16.8</v>
      </c>
      <c r="I112" s="454">
        <v>16.8</v>
      </c>
      <c r="J112" s="198"/>
      <c r="K112" s="204"/>
      <c r="L112" s="204"/>
      <c r="N112" s="213"/>
      <c r="O112" s="213"/>
      <c r="P112" s="213"/>
      <c r="Q112" s="213"/>
    </row>
    <row r="113" spans="1:17" ht="15" hidden="1">
      <c r="A113" s="419"/>
      <c r="B113" s="419"/>
      <c r="C113" s="416"/>
      <c r="D113" s="416"/>
      <c r="E113" s="416"/>
      <c r="F113" s="416"/>
      <c r="G113" s="416"/>
      <c r="H113" s="454"/>
      <c r="I113" s="454"/>
      <c r="J113" s="198"/>
      <c r="K113" s="204"/>
      <c r="L113" s="204"/>
      <c r="N113" s="213"/>
      <c r="O113" s="213"/>
      <c r="P113" s="213"/>
      <c r="Q113" s="213"/>
    </row>
    <row r="114" spans="1:17" ht="15" hidden="1">
      <c r="A114" s="419"/>
      <c r="B114" s="419"/>
      <c r="C114" s="416"/>
      <c r="D114" s="416"/>
      <c r="E114" s="416"/>
      <c r="F114" s="416"/>
      <c r="G114" s="416"/>
      <c r="H114" s="454"/>
      <c r="I114" s="454"/>
      <c r="J114" s="198"/>
      <c r="K114" s="204"/>
      <c r="L114" s="204"/>
      <c r="N114" s="213"/>
      <c r="O114" s="213"/>
      <c r="P114" s="213"/>
      <c r="Q114" s="213"/>
    </row>
    <row r="115" spans="1:17" ht="15" hidden="1">
      <c r="A115" s="419"/>
      <c r="B115" s="419"/>
      <c r="C115" s="416"/>
      <c r="D115" s="416"/>
      <c r="E115" s="416"/>
      <c r="F115" s="416"/>
      <c r="G115" s="416"/>
      <c r="H115" s="454"/>
      <c r="I115" s="454"/>
      <c r="J115" s="198"/>
      <c r="K115" s="204"/>
      <c r="L115" s="204"/>
      <c r="N115" s="213"/>
      <c r="O115" s="213"/>
      <c r="P115" s="213"/>
      <c r="Q115" s="213"/>
    </row>
    <row r="116" spans="1:17" ht="15" hidden="1">
      <c r="A116" s="419"/>
      <c r="B116" s="419"/>
      <c r="C116" s="416"/>
      <c r="D116" s="416"/>
      <c r="E116" s="416"/>
      <c r="F116" s="416"/>
      <c r="G116" s="416"/>
      <c r="H116" s="454"/>
      <c r="I116" s="454"/>
      <c r="J116" s="198"/>
      <c r="K116" s="204"/>
      <c r="L116" s="204"/>
      <c r="N116" s="213"/>
      <c r="O116" s="213"/>
      <c r="P116" s="213"/>
      <c r="Q116" s="213"/>
    </row>
    <row r="117" spans="1:17" ht="15" hidden="1">
      <c r="A117" s="419"/>
      <c r="B117" s="419"/>
      <c r="C117" s="416"/>
      <c r="D117" s="416"/>
      <c r="E117" s="416"/>
      <c r="F117" s="416"/>
      <c r="G117" s="416"/>
      <c r="H117" s="454"/>
      <c r="I117" s="454"/>
      <c r="J117" s="198"/>
      <c r="K117" s="204"/>
      <c r="L117" s="204"/>
      <c r="N117" s="213"/>
      <c r="O117" s="213"/>
      <c r="P117" s="213"/>
      <c r="Q117" s="213"/>
    </row>
    <row r="118" spans="1:17" ht="15" hidden="1">
      <c r="A118" s="419"/>
      <c r="B118" s="419"/>
      <c r="C118" s="416"/>
      <c r="D118" s="416"/>
      <c r="E118" s="416"/>
      <c r="F118" s="416"/>
      <c r="G118" s="416"/>
      <c r="H118" s="454"/>
      <c r="I118" s="454"/>
      <c r="J118" s="198"/>
      <c r="K118" s="204"/>
      <c r="L118" s="204"/>
      <c r="N118" s="213"/>
      <c r="O118" s="213"/>
      <c r="P118" s="213"/>
      <c r="Q118" s="213"/>
    </row>
    <row r="119" spans="1:17" ht="15" hidden="1">
      <c r="A119" s="419"/>
      <c r="B119" s="419"/>
      <c r="C119" s="416"/>
      <c r="D119" s="416"/>
      <c r="E119" s="416"/>
      <c r="F119" s="416"/>
      <c r="G119" s="416"/>
      <c r="H119" s="454"/>
      <c r="I119" s="454"/>
      <c r="J119" s="198"/>
      <c r="K119" s="204"/>
      <c r="L119" s="204"/>
      <c r="N119" s="213"/>
      <c r="O119" s="213"/>
      <c r="P119" s="213"/>
      <c r="Q119" s="213"/>
    </row>
    <row r="120" spans="1:17" ht="15" hidden="1">
      <c r="A120" s="419"/>
      <c r="B120" s="419"/>
      <c r="C120" s="416"/>
      <c r="D120" s="416"/>
      <c r="E120" s="416"/>
      <c r="F120" s="416"/>
      <c r="G120" s="416"/>
      <c r="H120" s="454"/>
      <c r="I120" s="454"/>
      <c r="J120" s="198"/>
      <c r="K120" s="204"/>
      <c r="L120" s="204"/>
      <c r="N120" s="213"/>
      <c r="O120" s="213"/>
      <c r="P120" s="213"/>
      <c r="Q120" s="213"/>
    </row>
    <row r="121" spans="1:17" ht="15" hidden="1">
      <c r="A121" s="419"/>
      <c r="B121" s="419"/>
      <c r="C121" s="416"/>
      <c r="D121" s="416"/>
      <c r="E121" s="416"/>
      <c r="F121" s="416"/>
      <c r="G121" s="416"/>
      <c r="H121" s="454"/>
      <c r="I121" s="454"/>
      <c r="J121" s="198"/>
      <c r="K121" s="204"/>
      <c r="L121" s="204"/>
      <c r="N121" s="213"/>
      <c r="O121" s="213"/>
      <c r="P121" s="213"/>
      <c r="Q121" s="213"/>
    </row>
    <row r="122" spans="1:17" ht="15" hidden="1">
      <c r="A122" s="419"/>
      <c r="B122" s="419"/>
      <c r="C122" s="416"/>
      <c r="D122" s="416"/>
      <c r="E122" s="416"/>
      <c r="F122" s="416"/>
      <c r="G122" s="416"/>
      <c r="H122" s="454"/>
      <c r="I122" s="454"/>
      <c r="J122" s="198"/>
      <c r="K122" s="204"/>
      <c r="L122" s="204"/>
      <c r="N122" s="213"/>
      <c r="O122" s="213"/>
      <c r="P122" s="213"/>
      <c r="Q122" s="213"/>
    </row>
    <row r="123" spans="1:17" ht="15" hidden="1">
      <c r="A123" s="419"/>
      <c r="B123" s="419"/>
      <c r="C123" s="416"/>
      <c r="D123" s="416"/>
      <c r="E123" s="416"/>
      <c r="F123" s="416"/>
      <c r="G123" s="416"/>
      <c r="H123" s="454"/>
      <c r="I123" s="454"/>
      <c r="J123" s="198"/>
      <c r="K123" s="204"/>
      <c r="L123" s="204"/>
      <c r="N123" s="213"/>
      <c r="O123" s="213"/>
      <c r="P123" s="213"/>
      <c r="Q123" s="213"/>
    </row>
    <row r="124" spans="1:17" ht="15" hidden="1">
      <c r="A124" s="419"/>
      <c r="B124" s="419"/>
      <c r="C124" s="416"/>
      <c r="D124" s="416"/>
      <c r="E124" s="416"/>
      <c r="F124" s="416"/>
      <c r="G124" s="416"/>
      <c r="H124" s="454"/>
      <c r="I124" s="454"/>
      <c r="J124" s="198"/>
      <c r="K124" s="204"/>
      <c r="L124" s="204"/>
      <c r="N124" s="213"/>
      <c r="O124" s="213"/>
      <c r="P124" s="213"/>
      <c r="Q124" s="213"/>
    </row>
    <row r="125" spans="1:17" ht="15" hidden="1">
      <c r="A125" s="419"/>
      <c r="B125" s="419"/>
      <c r="C125" s="416"/>
      <c r="D125" s="416"/>
      <c r="E125" s="416"/>
      <c r="F125" s="416"/>
      <c r="G125" s="416"/>
      <c r="H125" s="454"/>
      <c r="I125" s="454"/>
      <c r="J125" s="198"/>
      <c r="K125" s="204"/>
      <c r="L125" s="204"/>
      <c r="N125" s="213"/>
      <c r="O125" s="213"/>
      <c r="P125" s="213"/>
      <c r="Q125" s="213"/>
    </row>
    <row r="126" spans="1:17" ht="15" hidden="1">
      <c r="A126" s="419"/>
      <c r="B126" s="419"/>
      <c r="C126" s="416"/>
      <c r="D126" s="416"/>
      <c r="E126" s="416"/>
      <c r="F126" s="416"/>
      <c r="G126" s="416"/>
      <c r="H126" s="454"/>
      <c r="I126" s="454"/>
      <c r="J126" s="198"/>
      <c r="K126" s="204"/>
      <c r="L126" s="204"/>
      <c r="N126" s="213"/>
      <c r="O126" s="213"/>
      <c r="P126" s="213"/>
      <c r="Q126" s="213"/>
    </row>
    <row r="127" spans="1:17" ht="15" hidden="1">
      <c r="A127" s="419"/>
      <c r="B127" s="419"/>
      <c r="C127" s="416"/>
      <c r="D127" s="416"/>
      <c r="E127" s="416"/>
      <c r="F127" s="416"/>
      <c r="G127" s="416"/>
      <c r="H127" s="454"/>
      <c r="I127" s="454"/>
      <c r="J127" s="198"/>
      <c r="K127" s="204"/>
      <c r="L127" s="204"/>
      <c r="N127" s="213"/>
      <c r="O127" s="213"/>
      <c r="P127" s="213"/>
      <c r="Q127" s="213"/>
    </row>
    <row r="128" spans="1:17" ht="15" hidden="1">
      <c r="A128" s="419"/>
      <c r="B128" s="419"/>
      <c r="C128" s="416"/>
      <c r="D128" s="416"/>
      <c r="E128" s="416"/>
      <c r="F128" s="416"/>
      <c r="G128" s="416"/>
      <c r="H128" s="454"/>
      <c r="I128" s="454"/>
      <c r="J128" s="198"/>
      <c r="K128" s="204"/>
      <c r="L128" s="204"/>
      <c r="N128" s="213"/>
      <c r="O128" s="213"/>
      <c r="P128" s="213"/>
      <c r="Q128" s="213"/>
    </row>
    <row r="129" spans="1:17" ht="15" hidden="1">
      <c r="A129" s="419"/>
      <c r="B129" s="419"/>
      <c r="C129" s="416"/>
      <c r="D129" s="416"/>
      <c r="E129" s="416"/>
      <c r="F129" s="416"/>
      <c r="G129" s="416"/>
      <c r="H129" s="454"/>
      <c r="I129" s="454"/>
      <c r="J129" s="198"/>
      <c r="K129" s="204"/>
      <c r="L129" s="204"/>
      <c r="N129" s="213"/>
      <c r="O129" s="213"/>
      <c r="P129" s="213"/>
      <c r="Q129" s="213"/>
    </row>
    <row r="130" spans="1:17" ht="15" hidden="1">
      <c r="A130" s="419"/>
      <c r="B130" s="419"/>
      <c r="C130" s="416"/>
      <c r="D130" s="416"/>
      <c r="E130" s="416"/>
      <c r="F130" s="416"/>
      <c r="G130" s="416"/>
      <c r="H130" s="454"/>
      <c r="I130" s="454"/>
      <c r="J130" s="198"/>
      <c r="K130" s="204"/>
      <c r="L130" s="204"/>
      <c r="N130" s="213"/>
      <c r="O130" s="213"/>
      <c r="P130" s="213"/>
      <c r="Q130" s="213"/>
    </row>
    <row r="131" spans="1:17" ht="30.75" hidden="1">
      <c r="A131" s="420" t="s">
        <v>319</v>
      </c>
      <c r="B131" s="420"/>
      <c r="C131" s="416" t="s">
        <v>245</v>
      </c>
      <c r="D131" s="416" t="s">
        <v>212</v>
      </c>
      <c r="E131" s="416" t="s">
        <v>222</v>
      </c>
      <c r="F131" s="416" t="s">
        <v>457</v>
      </c>
      <c r="G131" s="416" t="s">
        <v>215</v>
      </c>
      <c r="H131" s="454">
        <v>0</v>
      </c>
      <c r="I131" s="454">
        <v>0</v>
      </c>
      <c r="J131" s="209"/>
      <c r="K131" s="204">
        <v>4.3</v>
      </c>
      <c r="L131" s="204">
        <v>4.3</v>
      </c>
      <c r="N131" s="213">
        <f t="shared" si="3"/>
        <v>-4.3</v>
      </c>
      <c r="O131" s="213">
        <f t="shared" si="3"/>
        <v>-4.3</v>
      </c>
      <c r="P131" s="213">
        <f t="shared" si="4"/>
        <v>0</v>
      </c>
      <c r="Q131" s="213">
        <f t="shared" si="4"/>
        <v>0</v>
      </c>
    </row>
    <row r="132" spans="1:17" s="9" customFormat="1" ht="30.75">
      <c r="A132" s="417" t="s">
        <v>280</v>
      </c>
      <c r="B132" s="417"/>
      <c r="C132" s="415" t="s">
        <v>245</v>
      </c>
      <c r="D132" s="415" t="s">
        <v>222</v>
      </c>
      <c r="E132" s="415"/>
      <c r="F132" s="415"/>
      <c r="G132" s="415"/>
      <c r="H132" s="455">
        <f aca="true" t="shared" si="5" ref="H132:I134">H133</f>
        <v>15</v>
      </c>
      <c r="I132" s="455">
        <f t="shared" si="5"/>
        <v>0</v>
      </c>
      <c r="J132" s="206"/>
      <c r="K132" s="205">
        <f aca="true" t="shared" si="6" ref="K132:L134">K133</f>
        <v>15</v>
      </c>
      <c r="L132" s="205">
        <f t="shared" si="6"/>
        <v>15</v>
      </c>
      <c r="N132" s="213">
        <f t="shared" si="3"/>
        <v>0</v>
      </c>
      <c r="O132" s="213">
        <f t="shared" si="3"/>
        <v>-15</v>
      </c>
      <c r="P132" s="213">
        <f t="shared" si="4"/>
        <v>100</v>
      </c>
      <c r="Q132" s="213">
        <f t="shared" si="4"/>
        <v>0</v>
      </c>
    </row>
    <row r="133" spans="1:17" ht="30.75">
      <c r="A133" s="430" t="s">
        <v>247</v>
      </c>
      <c r="B133" s="430"/>
      <c r="C133" s="431">
        <v>950</v>
      </c>
      <c r="D133" s="432">
        <v>3</v>
      </c>
      <c r="E133" s="432">
        <v>14</v>
      </c>
      <c r="F133" s="427" t="s">
        <v>429</v>
      </c>
      <c r="G133" s="428" t="s">
        <v>429</v>
      </c>
      <c r="H133" s="452">
        <f>'3-1'!H133</f>
        <v>15</v>
      </c>
      <c r="I133" s="452">
        <f>'3-1'!I130</f>
        <v>0</v>
      </c>
      <c r="J133" s="198"/>
      <c r="K133" s="202">
        <f t="shared" si="6"/>
        <v>15</v>
      </c>
      <c r="L133" s="202">
        <f t="shared" si="6"/>
        <v>15</v>
      </c>
      <c r="N133" s="213">
        <f t="shared" si="3"/>
        <v>0</v>
      </c>
      <c r="O133" s="213">
        <f t="shared" si="3"/>
        <v>-15</v>
      </c>
      <c r="P133" s="213">
        <f t="shared" si="4"/>
        <v>100</v>
      </c>
      <c r="Q133" s="213">
        <f t="shared" si="4"/>
        <v>0</v>
      </c>
    </row>
    <row r="134" spans="1:17" ht="46.5" hidden="1">
      <c r="A134" s="430" t="s">
        <v>430</v>
      </c>
      <c r="B134" s="430"/>
      <c r="C134" s="431">
        <v>950</v>
      </c>
      <c r="D134" s="432">
        <v>3</v>
      </c>
      <c r="E134" s="432">
        <v>14</v>
      </c>
      <c r="F134" s="427">
        <v>8600000000</v>
      </c>
      <c r="G134" s="428" t="s">
        <v>429</v>
      </c>
      <c r="H134" s="454">
        <f t="shared" si="5"/>
        <v>0</v>
      </c>
      <c r="I134" s="454">
        <f t="shared" si="5"/>
        <v>0</v>
      </c>
      <c r="J134" s="198"/>
      <c r="K134" s="204">
        <f t="shared" si="6"/>
        <v>15</v>
      </c>
      <c r="L134" s="204">
        <f t="shared" si="6"/>
        <v>15</v>
      </c>
      <c r="N134" s="213">
        <f t="shared" si="3"/>
        <v>-15</v>
      </c>
      <c r="O134" s="213">
        <f t="shared" si="3"/>
        <v>-15</v>
      </c>
      <c r="P134" s="213">
        <f t="shared" si="4"/>
        <v>0</v>
      </c>
      <c r="Q134" s="213">
        <f t="shared" si="4"/>
        <v>0</v>
      </c>
    </row>
    <row r="135" spans="1:17" ht="93" hidden="1">
      <c r="A135" s="430" t="s">
        <v>431</v>
      </c>
      <c r="B135" s="430"/>
      <c r="C135" s="431">
        <v>950</v>
      </c>
      <c r="D135" s="432">
        <v>3</v>
      </c>
      <c r="E135" s="432">
        <v>14</v>
      </c>
      <c r="F135" s="427">
        <v>8601000000</v>
      </c>
      <c r="G135" s="428" t="s">
        <v>429</v>
      </c>
      <c r="H135" s="454">
        <f>H136+H138+H140+H142</f>
        <v>0</v>
      </c>
      <c r="I135" s="454">
        <f>I136+I138+I140+I142</f>
        <v>0</v>
      </c>
      <c r="J135" s="198"/>
      <c r="K135" s="204">
        <f>K136+K138+K140+K142</f>
        <v>15</v>
      </c>
      <c r="L135" s="204">
        <f>L136+L138+L140+L142</f>
        <v>15</v>
      </c>
      <c r="N135" s="213">
        <f t="shared" si="3"/>
        <v>-15</v>
      </c>
      <c r="O135" s="213">
        <f t="shared" si="3"/>
        <v>-15</v>
      </c>
      <c r="P135" s="213">
        <f t="shared" si="4"/>
        <v>0</v>
      </c>
      <c r="Q135" s="213">
        <f t="shared" si="4"/>
        <v>0</v>
      </c>
    </row>
    <row r="136" spans="1:17" ht="30.75" hidden="1">
      <c r="A136" s="430" t="s">
        <v>432</v>
      </c>
      <c r="B136" s="430"/>
      <c r="C136" s="431">
        <v>950</v>
      </c>
      <c r="D136" s="432">
        <v>3</v>
      </c>
      <c r="E136" s="432">
        <v>14</v>
      </c>
      <c r="F136" s="427">
        <v>8601000001</v>
      </c>
      <c r="G136" s="428" t="s">
        <v>429</v>
      </c>
      <c r="H136" s="454">
        <f>H137</f>
        <v>0</v>
      </c>
      <c r="I136" s="454">
        <f>I137</f>
        <v>0</v>
      </c>
      <c r="J136" s="198"/>
      <c r="K136" s="204">
        <f>K137</f>
        <v>0</v>
      </c>
      <c r="L136" s="204">
        <f>L137</f>
        <v>0</v>
      </c>
      <c r="N136" s="213">
        <f t="shared" si="3"/>
        <v>0</v>
      </c>
      <c r="O136" s="213">
        <f t="shared" si="3"/>
        <v>0</v>
      </c>
      <c r="P136" s="213" t="e">
        <f t="shared" si="4"/>
        <v>#DIV/0!</v>
      </c>
      <c r="Q136" s="213" t="e">
        <f t="shared" si="4"/>
        <v>#DIV/0!</v>
      </c>
    </row>
    <row r="137" spans="1:17" ht="30.75" hidden="1">
      <c r="A137" s="430" t="s">
        <v>319</v>
      </c>
      <c r="B137" s="430"/>
      <c r="C137" s="431">
        <v>950</v>
      </c>
      <c r="D137" s="432">
        <v>3</v>
      </c>
      <c r="E137" s="432">
        <v>14</v>
      </c>
      <c r="F137" s="427">
        <v>8601000001</v>
      </c>
      <c r="G137" s="428" t="s">
        <v>215</v>
      </c>
      <c r="H137" s="454"/>
      <c r="I137" s="454"/>
      <c r="J137" s="198"/>
      <c r="K137" s="204"/>
      <c r="L137" s="204"/>
      <c r="N137" s="213">
        <f t="shared" si="3"/>
        <v>0</v>
      </c>
      <c r="O137" s="213">
        <f t="shared" si="3"/>
        <v>0</v>
      </c>
      <c r="P137" s="213" t="e">
        <f t="shared" si="4"/>
        <v>#DIV/0!</v>
      </c>
      <c r="Q137" s="213" t="e">
        <f t="shared" si="4"/>
        <v>#DIV/0!</v>
      </c>
    </row>
    <row r="138" spans="1:17" ht="15" hidden="1">
      <c r="A138" s="430" t="s">
        <v>433</v>
      </c>
      <c r="B138" s="430"/>
      <c r="C138" s="431">
        <v>950</v>
      </c>
      <c r="D138" s="432">
        <v>3</v>
      </c>
      <c r="E138" s="432">
        <v>14</v>
      </c>
      <c r="F138" s="427">
        <v>8601000002</v>
      </c>
      <c r="G138" s="428" t="s">
        <v>429</v>
      </c>
      <c r="H138" s="454">
        <f>H139</f>
        <v>0</v>
      </c>
      <c r="I138" s="454">
        <f>I139</f>
        <v>0</v>
      </c>
      <c r="J138" s="198"/>
      <c r="K138" s="204">
        <f>K139</f>
        <v>10</v>
      </c>
      <c r="L138" s="204">
        <f>L139</f>
        <v>10</v>
      </c>
      <c r="N138" s="213">
        <f t="shared" si="3"/>
        <v>-10</v>
      </c>
      <c r="O138" s="213">
        <f t="shared" si="3"/>
        <v>-10</v>
      </c>
      <c r="P138" s="213">
        <f t="shared" si="4"/>
        <v>0</v>
      </c>
      <c r="Q138" s="213">
        <f t="shared" si="4"/>
        <v>0</v>
      </c>
    </row>
    <row r="139" spans="1:17" ht="30.75" hidden="1">
      <c r="A139" s="430" t="s">
        <v>319</v>
      </c>
      <c r="B139" s="430"/>
      <c r="C139" s="431">
        <v>950</v>
      </c>
      <c r="D139" s="432">
        <v>3</v>
      </c>
      <c r="E139" s="432">
        <v>14</v>
      </c>
      <c r="F139" s="427">
        <v>8601000002</v>
      </c>
      <c r="G139" s="428" t="s">
        <v>215</v>
      </c>
      <c r="H139" s="454">
        <v>0</v>
      </c>
      <c r="I139" s="454"/>
      <c r="J139" s="198"/>
      <c r="K139" s="204">
        <v>10</v>
      </c>
      <c r="L139" s="204">
        <v>10</v>
      </c>
      <c r="N139" s="213">
        <f t="shared" si="3"/>
        <v>-10</v>
      </c>
      <c r="O139" s="213">
        <f t="shared" si="3"/>
        <v>-10</v>
      </c>
      <c r="P139" s="213">
        <f t="shared" si="4"/>
        <v>0</v>
      </c>
      <c r="Q139" s="213">
        <f t="shared" si="4"/>
        <v>0</v>
      </c>
    </row>
    <row r="140" spans="1:17" ht="30.75" hidden="1">
      <c r="A140" s="430" t="s">
        <v>434</v>
      </c>
      <c r="B140" s="430"/>
      <c r="C140" s="431">
        <v>950</v>
      </c>
      <c r="D140" s="432">
        <v>3</v>
      </c>
      <c r="E140" s="432">
        <v>14</v>
      </c>
      <c r="F140" s="427">
        <v>8601000003</v>
      </c>
      <c r="G140" s="428" t="s">
        <v>429</v>
      </c>
      <c r="H140" s="454">
        <f>H141</f>
        <v>0</v>
      </c>
      <c r="I140" s="454">
        <f>I141</f>
        <v>0</v>
      </c>
      <c r="J140" s="198"/>
      <c r="K140" s="204">
        <f>K141</f>
        <v>0</v>
      </c>
      <c r="L140" s="204">
        <f>L141</f>
        <v>0</v>
      </c>
      <c r="N140" s="213">
        <f t="shared" si="3"/>
        <v>0</v>
      </c>
      <c r="O140" s="213">
        <f t="shared" si="3"/>
        <v>0</v>
      </c>
      <c r="P140" s="213" t="e">
        <f t="shared" si="4"/>
        <v>#DIV/0!</v>
      </c>
      <c r="Q140" s="213" t="e">
        <f t="shared" si="4"/>
        <v>#DIV/0!</v>
      </c>
    </row>
    <row r="141" spans="1:17" ht="30.75" hidden="1">
      <c r="A141" s="430" t="s">
        <v>319</v>
      </c>
      <c r="B141" s="430"/>
      <c r="C141" s="431">
        <v>950</v>
      </c>
      <c r="D141" s="432">
        <v>3</v>
      </c>
      <c r="E141" s="432">
        <v>14</v>
      </c>
      <c r="F141" s="427">
        <v>8601000003</v>
      </c>
      <c r="G141" s="428" t="s">
        <v>215</v>
      </c>
      <c r="H141" s="454"/>
      <c r="I141" s="454"/>
      <c r="J141" s="198"/>
      <c r="K141" s="204"/>
      <c r="L141" s="204"/>
      <c r="N141" s="213">
        <f t="shared" si="3"/>
        <v>0</v>
      </c>
      <c r="O141" s="213">
        <f t="shared" si="3"/>
        <v>0</v>
      </c>
      <c r="P141" s="213" t="e">
        <f t="shared" si="4"/>
        <v>#DIV/0!</v>
      </c>
      <c r="Q141" s="213" t="e">
        <f t="shared" si="4"/>
        <v>#DIV/0!</v>
      </c>
    </row>
    <row r="142" spans="1:17" ht="15" hidden="1">
      <c r="A142" s="430" t="s">
        <v>435</v>
      </c>
      <c r="B142" s="430"/>
      <c r="C142" s="431">
        <v>950</v>
      </c>
      <c r="D142" s="432">
        <v>3</v>
      </c>
      <c r="E142" s="432">
        <v>14</v>
      </c>
      <c r="F142" s="427">
        <v>8601000004</v>
      </c>
      <c r="G142" s="428" t="s">
        <v>429</v>
      </c>
      <c r="H142" s="454">
        <f>H143</f>
        <v>0</v>
      </c>
      <c r="I142" s="454">
        <f>I143</f>
        <v>0</v>
      </c>
      <c r="J142" s="198"/>
      <c r="K142" s="204">
        <f>K143</f>
        <v>5</v>
      </c>
      <c r="L142" s="204">
        <f>L143</f>
        <v>5</v>
      </c>
      <c r="N142" s="213">
        <f t="shared" si="3"/>
        <v>-5</v>
      </c>
      <c r="O142" s="213">
        <f t="shared" si="3"/>
        <v>-5</v>
      </c>
      <c r="P142" s="213">
        <f t="shared" si="4"/>
        <v>0</v>
      </c>
      <c r="Q142" s="213">
        <f t="shared" si="4"/>
        <v>0</v>
      </c>
    </row>
    <row r="143" spans="1:17" ht="30.75" hidden="1">
      <c r="A143" s="430" t="s">
        <v>319</v>
      </c>
      <c r="B143" s="430"/>
      <c r="C143" s="431">
        <v>950</v>
      </c>
      <c r="D143" s="432">
        <v>3</v>
      </c>
      <c r="E143" s="432">
        <v>14</v>
      </c>
      <c r="F143" s="427">
        <v>8601000004</v>
      </c>
      <c r="G143" s="428" t="s">
        <v>215</v>
      </c>
      <c r="H143" s="454">
        <v>0</v>
      </c>
      <c r="I143" s="454"/>
      <c r="J143" s="198"/>
      <c r="K143" s="204">
        <v>5</v>
      </c>
      <c r="L143" s="204">
        <v>5</v>
      </c>
      <c r="N143" s="213">
        <f t="shared" si="3"/>
        <v>-5</v>
      </c>
      <c r="O143" s="213">
        <f t="shared" si="3"/>
        <v>-5</v>
      </c>
      <c r="P143" s="213">
        <f t="shared" si="4"/>
        <v>0</v>
      </c>
      <c r="Q143" s="213">
        <f t="shared" si="4"/>
        <v>0</v>
      </c>
    </row>
    <row r="144" spans="1:17" s="9" customFormat="1" ht="15">
      <c r="A144" s="417" t="s">
        <v>13</v>
      </c>
      <c r="B144" s="417"/>
      <c r="C144" s="415" t="s">
        <v>245</v>
      </c>
      <c r="D144" s="415" t="s">
        <v>223</v>
      </c>
      <c r="E144" s="415"/>
      <c r="F144" s="415"/>
      <c r="G144" s="415"/>
      <c r="H144" s="451">
        <f>H145+H151+H160</f>
        <v>804.47</v>
      </c>
      <c r="I144" s="451">
        <f>I145+I151+I160</f>
        <v>829.24</v>
      </c>
      <c r="J144" s="215"/>
      <c r="K144" s="200">
        <f>K145+K151+K160</f>
        <v>811.9000000000001</v>
      </c>
      <c r="L144" s="200">
        <f>L145+L151+L160</f>
        <v>843.5</v>
      </c>
      <c r="N144" s="213">
        <f t="shared" si="3"/>
        <v>-7.430000000000064</v>
      </c>
      <c r="O144" s="213">
        <f t="shared" si="3"/>
        <v>-14.259999999999991</v>
      </c>
      <c r="P144" s="213">
        <f t="shared" si="4"/>
        <v>99.08486266781622</v>
      </c>
      <c r="Q144" s="213">
        <f t="shared" si="4"/>
        <v>98.30942501481921</v>
      </c>
    </row>
    <row r="145" spans="1:17" ht="15" hidden="1">
      <c r="A145" s="419" t="s">
        <v>106</v>
      </c>
      <c r="B145" s="419"/>
      <c r="C145" s="416" t="s">
        <v>245</v>
      </c>
      <c r="D145" s="416" t="s">
        <v>223</v>
      </c>
      <c r="E145" s="416" t="s">
        <v>211</v>
      </c>
      <c r="F145" s="416"/>
      <c r="G145" s="416"/>
      <c r="H145" s="452">
        <v>0</v>
      </c>
      <c r="I145" s="452">
        <v>0</v>
      </c>
      <c r="J145" s="198"/>
      <c r="K145" s="202">
        <v>64.7</v>
      </c>
      <c r="L145" s="202">
        <v>64.7</v>
      </c>
      <c r="N145" s="213">
        <f t="shared" si="3"/>
        <v>-64.7</v>
      </c>
      <c r="O145" s="213">
        <f t="shared" si="3"/>
        <v>-64.7</v>
      </c>
      <c r="P145" s="213">
        <f t="shared" si="4"/>
        <v>0</v>
      </c>
      <c r="Q145" s="213">
        <f t="shared" si="4"/>
        <v>0</v>
      </c>
    </row>
    <row r="146" spans="1:17" ht="30.75" hidden="1">
      <c r="A146" s="419" t="s">
        <v>52</v>
      </c>
      <c r="B146" s="419"/>
      <c r="C146" s="416" t="s">
        <v>245</v>
      </c>
      <c r="D146" s="416" t="s">
        <v>223</v>
      </c>
      <c r="E146" s="416" t="s">
        <v>211</v>
      </c>
      <c r="F146" s="415" t="s">
        <v>453</v>
      </c>
      <c r="G146" s="416"/>
      <c r="H146" s="452">
        <v>0</v>
      </c>
      <c r="I146" s="452">
        <v>0</v>
      </c>
      <c r="J146" s="198"/>
      <c r="K146" s="202">
        <v>64.7</v>
      </c>
      <c r="L146" s="202">
        <v>64.7</v>
      </c>
      <c r="N146" s="213">
        <f t="shared" si="3"/>
        <v>-64.7</v>
      </c>
      <c r="O146" s="213">
        <f t="shared" si="3"/>
        <v>-64.7</v>
      </c>
      <c r="P146" s="213">
        <f t="shared" si="4"/>
        <v>0</v>
      </c>
      <c r="Q146" s="213">
        <f t="shared" si="4"/>
        <v>0</v>
      </c>
    </row>
    <row r="147" spans="1:17" ht="36" customHeight="1" hidden="1">
      <c r="A147" s="421" t="s">
        <v>95</v>
      </c>
      <c r="B147" s="421"/>
      <c r="C147" s="416" t="s">
        <v>245</v>
      </c>
      <c r="D147" s="416" t="s">
        <v>223</v>
      </c>
      <c r="E147" s="416" t="s">
        <v>211</v>
      </c>
      <c r="F147" s="416" t="s">
        <v>454</v>
      </c>
      <c r="G147" s="416"/>
      <c r="H147" s="452">
        <f>H148</f>
        <v>0</v>
      </c>
      <c r="I147" s="452">
        <f>I148</f>
        <v>0</v>
      </c>
      <c r="J147" s="202">
        <f>J148</f>
        <v>0</v>
      </c>
      <c r="K147" s="202">
        <f>K148</f>
        <v>64.7</v>
      </c>
      <c r="L147" s="202">
        <f>L148</f>
        <v>64.7</v>
      </c>
      <c r="N147" s="213">
        <f t="shared" si="3"/>
        <v>-64.7</v>
      </c>
      <c r="O147" s="213">
        <f t="shared" si="3"/>
        <v>-64.7</v>
      </c>
      <c r="P147" s="213">
        <f t="shared" si="4"/>
        <v>0</v>
      </c>
      <c r="Q147" s="213">
        <f t="shared" si="4"/>
        <v>0</v>
      </c>
    </row>
    <row r="148" spans="1:17" ht="30.75" hidden="1">
      <c r="A148" s="419" t="s">
        <v>97</v>
      </c>
      <c r="B148" s="419"/>
      <c r="C148" s="416" t="s">
        <v>245</v>
      </c>
      <c r="D148" s="416" t="s">
        <v>223</v>
      </c>
      <c r="E148" s="416" t="s">
        <v>211</v>
      </c>
      <c r="F148" s="416" t="s">
        <v>140</v>
      </c>
      <c r="G148" s="416"/>
      <c r="H148" s="454">
        <v>0</v>
      </c>
      <c r="I148" s="454">
        <v>0</v>
      </c>
      <c r="J148" s="198"/>
      <c r="K148" s="204">
        <v>64.7</v>
      </c>
      <c r="L148" s="204">
        <v>64.7</v>
      </c>
      <c r="N148" s="213">
        <f t="shared" si="3"/>
        <v>-64.7</v>
      </c>
      <c r="O148" s="213">
        <f t="shared" si="3"/>
        <v>-64.7</v>
      </c>
      <c r="P148" s="213">
        <f t="shared" si="4"/>
        <v>0</v>
      </c>
      <c r="Q148" s="213">
        <f t="shared" si="4"/>
        <v>0</v>
      </c>
    </row>
    <row r="149" spans="1:17" ht="78" hidden="1">
      <c r="A149" s="419" t="s">
        <v>198</v>
      </c>
      <c r="B149" s="419"/>
      <c r="C149" s="416" t="s">
        <v>245</v>
      </c>
      <c r="D149" s="416" t="s">
        <v>223</v>
      </c>
      <c r="E149" s="416" t="s">
        <v>211</v>
      </c>
      <c r="F149" s="416" t="s">
        <v>140</v>
      </c>
      <c r="G149" s="416" t="s">
        <v>199</v>
      </c>
      <c r="H149" s="452">
        <v>0</v>
      </c>
      <c r="I149" s="452">
        <v>0</v>
      </c>
      <c r="J149" s="198"/>
      <c r="K149" s="202">
        <v>61.6</v>
      </c>
      <c r="L149" s="202">
        <v>61.6</v>
      </c>
      <c r="N149" s="213">
        <f t="shared" si="3"/>
        <v>-61.6</v>
      </c>
      <c r="O149" s="213">
        <f t="shared" si="3"/>
        <v>-61.6</v>
      </c>
      <c r="P149" s="213">
        <f t="shared" si="4"/>
        <v>0</v>
      </c>
      <c r="Q149" s="213">
        <f t="shared" si="4"/>
        <v>0</v>
      </c>
    </row>
    <row r="150" spans="1:17" ht="30.75" hidden="1">
      <c r="A150" s="420" t="s">
        <v>319</v>
      </c>
      <c r="B150" s="420"/>
      <c r="C150" s="416" t="s">
        <v>245</v>
      </c>
      <c r="D150" s="416" t="s">
        <v>223</v>
      </c>
      <c r="E150" s="416" t="s">
        <v>211</v>
      </c>
      <c r="F150" s="416" t="s">
        <v>140</v>
      </c>
      <c r="G150" s="416" t="s">
        <v>215</v>
      </c>
      <c r="H150" s="452">
        <v>0</v>
      </c>
      <c r="I150" s="452">
        <v>0</v>
      </c>
      <c r="J150" s="198"/>
      <c r="K150" s="202">
        <v>3.1</v>
      </c>
      <c r="L150" s="202">
        <v>3.1</v>
      </c>
      <c r="N150" s="213">
        <f t="shared" si="3"/>
        <v>-3.1</v>
      </c>
      <c r="O150" s="213">
        <f t="shared" si="3"/>
        <v>-3.1</v>
      </c>
      <c r="P150" s="213">
        <f t="shared" si="4"/>
        <v>0</v>
      </c>
      <c r="Q150" s="213">
        <f t="shared" si="4"/>
        <v>0</v>
      </c>
    </row>
    <row r="151" spans="1:17" s="9" customFormat="1" ht="15">
      <c r="A151" s="414" t="s">
        <v>62</v>
      </c>
      <c r="B151" s="414"/>
      <c r="C151" s="415" t="s">
        <v>245</v>
      </c>
      <c r="D151" s="415" t="s">
        <v>223</v>
      </c>
      <c r="E151" s="415" t="s">
        <v>258</v>
      </c>
      <c r="F151" s="415"/>
      <c r="G151" s="415"/>
      <c r="H151" s="455">
        <f>'3-1'!H143</f>
        <v>694.47</v>
      </c>
      <c r="I151" s="455">
        <f>'3-1'!I143</f>
        <v>739.24</v>
      </c>
      <c r="J151" s="206"/>
      <c r="K151" s="205">
        <f aca="true" t="shared" si="7" ref="K151:L154">K152</f>
        <v>737.2</v>
      </c>
      <c r="L151" s="205">
        <f t="shared" si="7"/>
        <v>768.8</v>
      </c>
      <c r="N151" s="213">
        <f t="shared" si="3"/>
        <v>-42.73000000000002</v>
      </c>
      <c r="O151" s="213">
        <f t="shared" si="3"/>
        <v>-29.559999999999945</v>
      </c>
      <c r="P151" s="213">
        <f t="shared" si="4"/>
        <v>94.20374389582203</v>
      </c>
      <c r="Q151" s="213">
        <f t="shared" si="4"/>
        <v>96.15504682622269</v>
      </c>
    </row>
    <row r="152" spans="1:17" ht="46.5" hidden="1">
      <c r="A152" s="433" t="s">
        <v>39</v>
      </c>
      <c r="B152" s="430"/>
      <c r="C152" s="431">
        <v>950</v>
      </c>
      <c r="D152" s="432">
        <v>4</v>
      </c>
      <c r="E152" s="432">
        <v>9</v>
      </c>
      <c r="F152" s="427" t="s">
        <v>427</v>
      </c>
      <c r="G152" s="428" t="s">
        <v>429</v>
      </c>
      <c r="H152" s="454">
        <f aca="true" t="shared" si="8" ref="H152:I154">H153</f>
        <v>931.6</v>
      </c>
      <c r="I152" s="454">
        <f t="shared" si="8"/>
        <v>968.8</v>
      </c>
      <c r="J152" s="198"/>
      <c r="K152" s="204">
        <f t="shared" si="7"/>
        <v>737.2</v>
      </c>
      <c r="L152" s="204">
        <f t="shared" si="7"/>
        <v>768.8</v>
      </c>
      <c r="N152" s="213">
        <f t="shared" si="3"/>
        <v>194.39999999999998</v>
      </c>
      <c r="O152" s="213">
        <f t="shared" si="3"/>
        <v>200</v>
      </c>
      <c r="P152" s="213">
        <f t="shared" si="4"/>
        <v>126.37004883342375</v>
      </c>
      <c r="Q152" s="213">
        <f t="shared" si="4"/>
        <v>126.01456815816859</v>
      </c>
    </row>
    <row r="153" spans="1:17" ht="43.5" customHeight="1" hidden="1">
      <c r="A153" s="430" t="s">
        <v>40</v>
      </c>
      <c r="B153" s="430"/>
      <c r="C153" s="431">
        <v>950</v>
      </c>
      <c r="D153" s="432">
        <v>4</v>
      </c>
      <c r="E153" s="432">
        <v>9</v>
      </c>
      <c r="F153" s="427">
        <v>8900500000</v>
      </c>
      <c r="G153" s="428" t="s">
        <v>429</v>
      </c>
      <c r="H153" s="454">
        <f>H154+H156+H158</f>
        <v>931.6</v>
      </c>
      <c r="I153" s="454">
        <f>I154+I156+I158</f>
        <v>968.8</v>
      </c>
      <c r="J153" s="204"/>
      <c r="K153" s="204">
        <f t="shared" si="7"/>
        <v>737.2</v>
      </c>
      <c r="L153" s="204">
        <f t="shared" si="7"/>
        <v>768.8</v>
      </c>
      <c r="N153" s="213">
        <f t="shared" si="3"/>
        <v>194.39999999999998</v>
      </c>
      <c r="O153" s="213">
        <f t="shared" si="3"/>
        <v>200</v>
      </c>
      <c r="P153" s="213">
        <f t="shared" si="4"/>
        <v>126.37004883342375</v>
      </c>
      <c r="Q153" s="213">
        <f t="shared" si="4"/>
        <v>126.01456815816859</v>
      </c>
    </row>
    <row r="154" spans="1:17" ht="46.5" hidden="1">
      <c r="A154" s="430" t="s">
        <v>81</v>
      </c>
      <c r="B154" s="430"/>
      <c r="C154" s="431">
        <v>950</v>
      </c>
      <c r="D154" s="432">
        <v>4</v>
      </c>
      <c r="E154" s="432">
        <v>9</v>
      </c>
      <c r="F154" s="427" t="s">
        <v>41</v>
      </c>
      <c r="G154" s="428" t="s">
        <v>429</v>
      </c>
      <c r="H154" s="454">
        <f t="shared" si="8"/>
        <v>931.6</v>
      </c>
      <c r="I154" s="454">
        <f t="shared" si="8"/>
        <v>968.8</v>
      </c>
      <c r="J154" s="198"/>
      <c r="K154" s="204">
        <f t="shared" si="7"/>
        <v>737.2</v>
      </c>
      <c r="L154" s="204">
        <f t="shared" si="7"/>
        <v>768.8</v>
      </c>
      <c r="N154" s="213">
        <f t="shared" si="3"/>
        <v>194.39999999999998</v>
      </c>
      <c r="O154" s="213">
        <f t="shared" si="3"/>
        <v>200</v>
      </c>
      <c r="P154" s="213">
        <f t="shared" si="4"/>
        <v>126.37004883342375</v>
      </c>
      <c r="Q154" s="213">
        <f t="shared" si="4"/>
        <v>126.01456815816859</v>
      </c>
    </row>
    <row r="155" spans="1:17" ht="30.75" hidden="1">
      <c r="A155" s="430" t="s">
        <v>319</v>
      </c>
      <c r="B155" s="430"/>
      <c r="C155" s="431">
        <v>950</v>
      </c>
      <c r="D155" s="432">
        <v>4</v>
      </c>
      <c r="E155" s="432">
        <v>9</v>
      </c>
      <c r="F155" s="427" t="s">
        <v>41</v>
      </c>
      <c r="G155" s="428" t="s">
        <v>215</v>
      </c>
      <c r="H155" s="452">
        <v>931.6</v>
      </c>
      <c r="I155" s="452">
        <v>968.8</v>
      </c>
      <c r="J155" s="198"/>
      <c r="K155" s="202">
        <v>737.2</v>
      </c>
      <c r="L155" s="202">
        <v>768.8</v>
      </c>
      <c r="N155" s="213">
        <f t="shared" si="3"/>
        <v>194.39999999999998</v>
      </c>
      <c r="O155" s="213">
        <f t="shared" si="3"/>
        <v>200</v>
      </c>
      <c r="P155" s="213">
        <f t="shared" si="4"/>
        <v>126.37004883342375</v>
      </c>
      <c r="Q155" s="213">
        <f t="shared" si="4"/>
        <v>126.01456815816859</v>
      </c>
    </row>
    <row r="156" spans="1:17" ht="15" hidden="1">
      <c r="A156" s="430" t="s">
        <v>252</v>
      </c>
      <c r="B156" s="430"/>
      <c r="C156" s="431">
        <v>950</v>
      </c>
      <c r="D156" s="432">
        <v>4</v>
      </c>
      <c r="E156" s="432">
        <v>9</v>
      </c>
      <c r="F156" s="427" t="s">
        <v>436</v>
      </c>
      <c r="G156" s="428" t="s">
        <v>429</v>
      </c>
      <c r="H156" s="451">
        <f>H157</f>
        <v>0</v>
      </c>
      <c r="I156" s="451">
        <f>I157</f>
        <v>0</v>
      </c>
      <c r="J156" s="198"/>
      <c r="K156" s="200">
        <f>K157</f>
        <v>0</v>
      </c>
      <c r="L156" s="200">
        <f>L157</f>
        <v>0</v>
      </c>
      <c r="N156" s="213">
        <f t="shared" si="3"/>
        <v>0</v>
      </c>
      <c r="O156" s="213">
        <f t="shared" si="3"/>
        <v>0</v>
      </c>
      <c r="P156" s="213" t="e">
        <f t="shared" si="4"/>
        <v>#DIV/0!</v>
      </c>
      <c r="Q156" s="213" t="e">
        <f t="shared" si="4"/>
        <v>#DIV/0!</v>
      </c>
    </row>
    <row r="157" spans="1:17" ht="30.75" hidden="1">
      <c r="A157" s="430" t="s">
        <v>319</v>
      </c>
      <c r="B157" s="430"/>
      <c r="C157" s="431">
        <v>950</v>
      </c>
      <c r="D157" s="432">
        <v>4</v>
      </c>
      <c r="E157" s="432">
        <v>9</v>
      </c>
      <c r="F157" s="427" t="s">
        <v>436</v>
      </c>
      <c r="G157" s="428" t="s">
        <v>215</v>
      </c>
      <c r="H157" s="452">
        <v>0</v>
      </c>
      <c r="I157" s="452">
        <v>0</v>
      </c>
      <c r="J157" s="198"/>
      <c r="K157" s="202"/>
      <c r="L157" s="202"/>
      <c r="N157" s="213">
        <f t="shared" si="3"/>
        <v>0</v>
      </c>
      <c r="O157" s="213">
        <f t="shared" si="3"/>
        <v>0</v>
      </c>
      <c r="P157" s="213" t="e">
        <f t="shared" si="4"/>
        <v>#DIV/0!</v>
      </c>
      <c r="Q157" s="213" t="e">
        <f t="shared" si="4"/>
        <v>#DIV/0!</v>
      </c>
    </row>
    <row r="158" spans="1:17" ht="93" hidden="1">
      <c r="A158" s="119" t="s">
        <v>323</v>
      </c>
      <c r="B158" s="119"/>
      <c r="C158" s="431">
        <v>950</v>
      </c>
      <c r="D158" s="432">
        <v>4</v>
      </c>
      <c r="E158" s="432">
        <v>9</v>
      </c>
      <c r="F158" s="427" t="s">
        <v>324</v>
      </c>
      <c r="G158" s="428"/>
      <c r="H158" s="452">
        <f>H159</f>
        <v>0</v>
      </c>
      <c r="I158" s="452">
        <f>I159</f>
        <v>0</v>
      </c>
      <c r="J158" s="198"/>
      <c r="K158" s="202"/>
      <c r="L158" s="202"/>
      <c r="N158" s="213"/>
      <c r="O158" s="213"/>
      <c r="P158" s="213"/>
      <c r="Q158" s="213"/>
    </row>
    <row r="159" spans="1:17" ht="30.75" hidden="1">
      <c r="A159" s="430" t="s">
        <v>319</v>
      </c>
      <c r="B159" s="430"/>
      <c r="C159" s="431">
        <v>950</v>
      </c>
      <c r="D159" s="432">
        <v>4</v>
      </c>
      <c r="E159" s="432">
        <v>9</v>
      </c>
      <c r="F159" s="427" t="s">
        <v>324</v>
      </c>
      <c r="G159" s="428">
        <v>200</v>
      </c>
      <c r="H159" s="452">
        <v>0</v>
      </c>
      <c r="I159" s="452">
        <v>0</v>
      </c>
      <c r="J159" s="198"/>
      <c r="K159" s="202"/>
      <c r="L159" s="202"/>
      <c r="N159" s="213"/>
      <c r="O159" s="213"/>
      <c r="P159" s="213"/>
      <c r="Q159" s="213"/>
    </row>
    <row r="160" spans="1:17" s="9" customFormat="1" ht="19.5" customHeight="1">
      <c r="A160" s="417" t="s">
        <v>70</v>
      </c>
      <c r="B160" s="417"/>
      <c r="C160" s="415" t="s">
        <v>245</v>
      </c>
      <c r="D160" s="415" t="s">
        <v>223</v>
      </c>
      <c r="E160" s="415" t="s">
        <v>241</v>
      </c>
      <c r="F160" s="415"/>
      <c r="G160" s="415"/>
      <c r="H160" s="455">
        <f>'3-1'!H154</f>
        <v>110</v>
      </c>
      <c r="I160" s="455">
        <f>'3-1'!I154</f>
        <v>90</v>
      </c>
      <c r="J160" s="206"/>
      <c r="K160" s="205">
        <f>K161</f>
        <v>10</v>
      </c>
      <c r="L160" s="205">
        <f>L161</f>
        <v>10</v>
      </c>
      <c r="N160" s="213">
        <f t="shared" si="3"/>
        <v>100</v>
      </c>
      <c r="O160" s="213">
        <f t="shared" si="3"/>
        <v>80</v>
      </c>
      <c r="P160" s="213">
        <f t="shared" si="4"/>
        <v>1100</v>
      </c>
      <c r="Q160" s="213">
        <f t="shared" si="4"/>
        <v>900</v>
      </c>
    </row>
    <row r="161" spans="1:17" ht="30.75" hidden="1">
      <c r="A161" s="417" t="s">
        <v>138</v>
      </c>
      <c r="B161" s="417"/>
      <c r="C161" s="415" t="s">
        <v>245</v>
      </c>
      <c r="D161" s="415" t="s">
        <v>223</v>
      </c>
      <c r="E161" s="415" t="s">
        <v>241</v>
      </c>
      <c r="F161" s="415" t="s">
        <v>402</v>
      </c>
      <c r="G161" s="415"/>
      <c r="H161" s="455">
        <f>H162+H165</f>
        <v>9</v>
      </c>
      <c r="I161" s="455">
        <f>I162+I165</f>
        <v>13</v>
      </c>
      <c r="J161" s="198"/>
      <c r="K161" s="205">
        <f>K162+K165</f>
        <v>10</v>
      </c>
      <c r="L161" s="205">
        <f>L162+L165</f>
        <v>10</v>
      </c>
      <c r="N161" s="213">
        <f t="shared" si="3"/>
        <v>-1</v>
      </c>
      <c r="O161" s="213">
        <f t="shared" si="3"/>
        <v>3</v>
      </c>
      <c r="P161" s="213">
        <f t="shared" si="4"/>
        <v>90</v>
      </c>
      <c r="Q161" s="213">
        <f t="shared" si="4"/>
        <v>130</v>
      </c>
    </row>
    <row r="162" spans="1:17" ht="15" hidden="1">
      <c r="A162" s="419" t="s">
        <v>143</v>
      </c>
      <c r="B162" s="419"/>
      <c r="C162" s="416" t="s">
        <v>245</v>
      </c>
      <c r="D162" s="416" t="s">
        <v>223</v>
      </c>
      <c r="E162" s="416" t="s">
        <v>241</v>
      </c>
      <c r="F162" s="416" t="s">
        <v>403</v>
      </c>
      <c r="G162" s="416"/>
      <c r="H162" s="454">
        <f>H163</f>
        <v>9</v>
      </c>
      <c r="I162" s="454">
        <f>I163</f>
        <v>13</v>
      </c>
      <c r="J162" s="198"/>
      <c r="K162" s="204">
        <f>K163</f>
        <v>10</v>
      </c>
      <c r="L162" s="204">
        <f>L163</f>
        <v>10</v>
      </c>
      <c r="N162" s="213">
        <f t="shared" si="3"/>
        <v>-1</v>
      </c>
      <c r="O162" s="213">
        <f t="shared" si="3"/>
        <v>3</v>
      </c>
      <c r="P162" s="213">
        <f t="shared" si="4"/>
        <v>90</v>
      </c>
      <c r="Q162" s="213">
        <f t="shared" si="4"/>
        <v>130</v>
      </c>
    </row>
    <row r="163" spans="1:17" ht="30.75" hidden="1">
      <c r="A163" s="419" t="s">
        <v>319</v>
      </c>
      <c r="B163" s="419"/>
      <c r="C163" s="416" t="s">
        <v>245</v>
      </c>
      <c r="D163" s="416" t="s">
        <v>223</v>
      </c>
      <c r="E163" s="416" t="s">
        <v>241</v>
      </c>
      <c r="F163" s="416" t="s">
        <v>403</v>
      </c>
      <c r="G163" s="416" t="s">
        <v>215</v>
      </c>
      <c r="H163" s="454">
        <v>9</v>
      </c>
      <c r="I163" s="454">
        <v>13</v>
      </c>
      <c r="J163" s="198"/>
      <c r="K163" s="204">
        <v>10</v>
      </c>
      <c r="L163" s="204">
        <v>10</v>
      </c>
      <c r="N163" s="213">
        <f t="shared" si="3"/>
        <v>-1</v>
      </c>
      <c r="O163" s="213">
        <f t="shared" si="3"/>
        <v>3</v>
      </c>
      <c r="P163" s="213">
        <f t="shared" si="4"/>
        <v>90</v>
      </c>
      <c r="Q163" s="213">
        <f t="shared" si="4"/>
        <v>130</v>
      </c>
    </row>
    <row r="164" spans="1:17" ht="19.5" customHeight="1" hidden="1">
      <c r="A164" s="419" t="s">
        <v>297</v>
      </c>
      <c r="B164" s="419"/>
      <c r="C164" s="416" t="s">
        <v>245</v>
      </c>
      <c r="D164" s="416" t="s">
        <v>223</v>
      </c>
      <c r="E164" s="416" t="s">
        <v>241</v>
      </c>
      <c r="F164" s="416" t="s">
        <v>404</v>
      </c>
      <c r="G164" s="416"/>
      <c r="H164" s="454">
        <f>H165</f>
        <v>0</v>
      </c>
      <c r="I164" s="454">
        <f>I165</f>
        <v>0</v>
      </c>
      <c r="J164" s="198"/>
      <c r="K164" s="204">
        <f>K165</f>
        <v>0</v>
      </c>
      <c r="L164" s="204">
        <f>L165</f>
        <v>0</v>
      </c>
      <c r="N164" s="213">
        <f t="shared" si="3"/>
        <v>0</v>
      </c>
      <c r="O164" s="213">
        <f t="shared" si="3"/>
        <v>0</v>
      </c>
      <c r="P164" s="213" t="e">
        <f t="shared" si="4"/>
        <v>#DIV/0!</v>
      </c>
      <c r="Q164" s="213" t="e">
        <f t="shared" si="4"/>
        <v>#DIV/0!</v>
      </c>
    </row>
    <row r="165" spans="1:17" ht="30.75" hidden="1">
      <c r="A165" s="419" t="s">
        <v>200</v>
      </c>
      <c r="B165" s="419"/>
      <c r="C165" s="416" t="s">
        <v>245</v>
      </c>
      <c r="D165" s="416" t="s">
        <v>223</v>
      </c>
      <c r="E165" s="416" t="s">
        <v>241</v>
      </c>
      <c r="F165" s="416" t="s">
        <v>404</v>
      </c>
      <c r="G165" s="416" t="s">
        <v>215</v>
      </c>
      <c r="H165" s="453"/>
      <c r="I165" s="453"/>
      <c r="J165" s="198"/>
      <c r="K165" s="203"/>
      <c r="L165" s="203"/>
      <c r="N165" s="213">
        <f t="shared" si="3"/>
        <v>0</v>
      </c>
      <c r="O165" s="213">
        <f t="shared" si="3"/>
        <v>0</v>
      </c>
      <c r="P165" s="213" t="e">
        <f t="shared" si="4"/>
        <v>#DIV/0!</v>
      </c>
      <c r="Q165" s="213" t="e">
        <f t="shared" si="4"/>
        <v>#DIV/0!</v>
      </c>
    </row>
    <row r="166" spans="1:17" s="9" customFormat="1" ht="15" customHeight="1">
      <c r="A166" s="414" t="s">
        <v>12</v>
      </c>
      <c r="B166" s="414"/>
      <c r="C166" s="415" t="s">
        <v>245</v>
      </c>
      <c r="D166" s="415" t="s">
        <v>248</v>
      </c>
      <c r="E166" s="415"/>
      <c r="F166" s="415"/>
      <c r="G166" s="415"/>
      <c r="H166" s="455">
        <f>H167+H176+H186</f>
        <v>781.44</v>
      </c>
      <c r="I166" s="455">
        <f>I167+I176+I186</f>
        <v>629.78</v>
      </c>
      <c r="J166" s="206"/>
      <c r="K166" s="205">
        <f>K167+K176+K186</f>
        <v>100</v>
      </c>
      <c r="L166" s="205">
        <f>L167+L176+L186</f>
        <v>100</v>
      </c>
      <c r="N166" s="213">
        <f t="shared" si="3"/>
        <v>681.44</v>
      </c>
      <c r="O166" s="213">
        <f t="shared" si="3"/>
        <v>529.78</v>
      </c>
      <c r="P166" s="213">
        <f t="shared" si="4"/>
        <v>781.44</v>
      </c>
      <c r="Q166" s="213">
        <f t="shared" si="4"/>
        <v>629.78</v>
      </c>
    </row>
    <row r="167" spans="1:17" ht="15" hidden="1">
      <c r="A167" s="417" t="s">
        <v>249</v>
      </c>
      <c r="B167" s="417"/>
      <c r="C167" s="415" t="s">
        <v>245</v>
      </c>
      <c r="D167" s="415" t="s">
        <v>248</v>
      </c>
      <c r="E167" s="415" t="s">
        <v>211</v>
      </c>
      <c r="F167" s="415"/>
      <c r="G167" s="415"/>
      <c r="H167" s="455">
        <f>H168+H173</f>
        <v>0</v>
      </c>
      <c r="I167" s="455">
        <f>I168+I173</f>
        <v>0</v>
      </c>
      <c r="J167" s="198"/>
      <c r="K167" s="205">
        <f>K168+K173</f>
        <v>0</v>
      </c>
      <c r="L167" s="205">
        <f>L168+L173</f>
        <v>0</v>
      </c>
      <c r="N167" s="213">
        <f t="shared" si="3"/>
        <v>0</v>
      </c>
      <c r="O167" s="213">
        <f t="shared" si="3"/>
        <v>0</v>
      </c>
      <c r="P167" s="213" t="e">
        <f t="shared" si="4"/>
        <v>#DIV/0!</v>
      </c>
      <c r="Q167" s="213" t="e">
        <f t="shared" si="4"/>
        <v>#DIV/0!</v>
      </c>
    </row>
    <row r="168" spans="1:17" ht="15" hidden="1">
      <c r="A168" s="414" t="s">
        <v>12</v>
      </c>
      <c r="B168" s="414"/>
      <c r="C168" s="415" t="s">
        <v>245</v>
      </c>
      <c r="D168" s="415" t="s">
        <v>248</v>
      </c>
      <c r="E168" s="415" t="s">
        <v>211</v>
      </c>
      <c r="F168" s="416" t="s">
        <v>405</v>
      </c>
      <c r="G168" s="415"/>
      <c r="H168" s="455">
        <f>H169+H171</f>
        <v>0</v>
      </c>
      <c r="I168" s="455">
        <f>I169+I171</f>
        <v>0</v>
      </c>
      <c r="J168" s="198"/>
      <c r="K168" s="205">
        <f>K169+K171</f>
        <v>0</v>
      </c>
      <c r="L168" s="205">
        <f>L169+L171</f>
        <v>0</v>
      </c>
      <c r="N168" s="213">
        <f t="shared" si="3"/>
        <v>0</v>
      </c>
      <c r="O168" s="213">
        <f t="shared" si="3"/>
        <v>0</v>
      </c>
      <c r="P168" s="213" t="e">
        <f t="shared" si="4"/>
        <v>#DIV/0!</v>
      </c>
      <c r="Q168" s="213" t="e">
        <f t="shared" si="4"/>
        <v>#DIV/0!</v>
      </c>
    </row>
    <row r="169" spans="1:17" ht="46.5" hidden="1">
      <c r="A169" s="419" t="s">
        <v>406</v>
      </c>
      <c r="B169" s="419"/>
      <c r="C169" s="416" t="s">
        <v>245</v>
      </c>
      <c r="D169" s="416" t="s">
        <v>248</v>
      </c>
      <c r="E169" s="416" t="s">
        <v>211</v>
      </c>
      <c r="F169" s="416" t="s">
        <v>407</v>
      </c>
      <c r="G169" s="415"/>
      <c r="H169" s="454">
        <f>H170</f>
        <v>0</v>
      </c>
      <c r="I169" s="454">
        <f>I170</f>
        <v>0</v>
      </c>
      <c r="J169" s="198"/>
      <c r="K169" s="204">
        <f>K170</f>
        <v>0</v>
      </c>
      <c r="L169" s="204">
        <f>L170</f>
        <v>0</v>
      </c>
      <c r="N169" s="213">
        <f t="shared" si="3"/>
        <v>0</v>
      </c>
      <c r="O169" s="213">
        <f t="shared" si="3"/>
        <v>0</v>
      </c>
      <c r="P169" s="213" t="e">
        <f t="shared" si="4"/>
        <v>#DIV/0!</v>
      </c>
      <c r="Q169" s="213" t="e">
        <f t="shared" si="4"/>
        <v>#DIV/0!</v>
      </c>
    </row>
    <row r="170" spans="1:17" ht="39.75" customHeight="1" hidden="1">
      <c r="A170" s="421" t="s">
        <v>96</v>
      </c>
      <c r="B170" s="421"/>
      <c r="C170" s="416" t="s">
        <v>245</v>
      </c>
      <c r="D170" s="416" t="s">
        <v>248</v>
      </c>
      <c r="E170" s="416" t="s">
        <v>211</v>
      </c>
      <c r="F170" s="416" t="s">
        <v>407</v>
      </c>
      <c r="G170" s="416" t="s">
        <v>288</v>
      </c>
      <c r="H170" s="460"/>
      <c r="I170" s="460"/>
      <c r="J170" s="198"/>
      <c r="K170" s="216"/>
      <c r="L170" s="216"/>
      <c r="N170" s="213">
        <f t="shared" si="3"/>
        <v>0</v>
      </c>
      <c r="O170" s="213">
        <f t="shared" si="3"/>
        <v>0</v>
      </c>
      <c r="P170" s="213" t="e">
        <f t="shared" si="4"/>
        <v>#DIV/0!</v>
      </c>
      <c r="Q170" s="213" t="e">
        <f t="shared" si="4"/>
        <v>#DIV/0!</v>
      </c>
    </row>
    <row r="171" spans="1:17" ht="20.25" customHeight="1" hidden="1">
      <c r="A171" s="419" t="s">
        <v>326</v>
      </c>
      <c r="B171" s="419"/>
      <c r="C171" s="416" t="s">
        <v>245</v>
      </c>
      <c r="D171" s="416" t="s">
        <v>248</v>
      </c>
      <c r="E171" s="416" t="s">
        <v>211</v>
      </c>
      <c r="F171" s="416" t="s">
        <v>327</v>
      </c>
      <c r="G171" s="416"/>
      <c r="H171" s="460">
        <f>H172</f>
        <v>0</v>
      </c>
      <c r="I171" s="460">
        <f>I172</f>
        <v>0</v>
      </c>
      <c r="J171" s="198"/>
      <c r="K171" s="216">
        <f>K172</f>
        <v>0</v>
      </c>
      <c r="L171" s="216">
        <f>L172</f>
        <v>0</v>
      </c>
      <c r="N171" s="213">
        <f t="shared" si="3"/>
        <v>0</v>
      </c>
      <c r="O171" s="213">
        <f t="shared" si="3"/>
        <v>0</v>
      </c>
      <c r="P171" s="213" t="e">
        <f t="shared" si="4"/>
        <v>#DIV/0!</v>
      </c>
      <c r="Q171" s="213" t="e">
        <f t="shared" si="4"/>
        <v>#DIV/0!</v>
      </c>
    </row>
    <row r="172" spans="1:17" ht="39.75" customHeight="1" hidden="1">
      <c r="A172" s="419" t="s">
        <v>319</v>
      </c>
      <c r="B172" s="419"/>
      <c r="C172" s="416" t="s">
        <v>245</v>
      </c>
      <c r="D172" s="416" t="s">
        <v>248</v>
      </c>
      <c r="E172" s="416" t="s">
        <v>211</v>
      </c>
      <c r="F172" s="416" t="s">
        <v>327</v>
      </c>
      <c r="G172" s="416" t="s">
        <v>215</v>
      </c>
      <c r="H172" s="460"/>
      <c r="I172" s="460"/>
      <c r="J172" s="198"/>
      <c r="K172" s="216"/>
      <c r="L172" s="216"/>
      <c r="N172" s="213">
        <f t="shared" si="3"/>
        <v>0</v>
      </c>
      <c r="O172" s="213">
        <f t="shared" si="3"/>
        <v>0</v>
      </c>
      <c r="P172" s="213" t="e">
        <f t="shared" si="4"/>
        <v>#DIV/0!</v>
      </c>
      <c r="Q172" s="213" t="e">
        <f t="shared" si="4"/>
        <v>#DIV/0!</v>
      </c>
    </row>
    <row r="173" spans="1:17" ht="43.5" customHeight="1" hidden="1">
      <c r="A173" s="83" t="s">
        <v>345</v>
      </c>
      <c r="B173" s="434"/>
      <c r="C173" s="435" t="s">
        <v>245</v>
      </c>
      <c r="D173" s="435" t="s">
        <v>248</v>
      </c>
      <c r="E173" s="435" t="s">
        <v>211</v>
      </c>
      <c r="F173" s="436" t="s">
        <v>456</v>
      </c>
      <c r="G173" s="435"/>
      <c r="H173" s="461">
        <f>H175</f>
        <v>0</v>
      </c>
      <c r="I173" s="461">
        <f>I175</f>
        <v>0</v>
      </c>
      <c r="J173" s="198"/>
      <c r="K173" s="217">
        <f>K175</f>
        <v>0</v>
      </c>
      <c r="L173" s="217">
        <f>L175</f>
        <v>0</v>
      </c>
      <c r="N173" s="213">
        <f t="shared" si="3"/>
        <v>0</v>
      </c>
      <c r="O173" s="213">
        <f t="shared" si="3"/>
        <v>0</v>
      </c>
      <c r="P173" s="213" t="e">
        <f t="shared" si="4"/>
        <v>#DIV/0!</v>
      </c>
      <c r="Q173" s="213" t="e">
        <f t="shared" si="4"/>
        <v>#DIV/0!</v>
      </c>
    </row>
    <row r="174" spans="1:17" ht="46.5" hidden="1">
      <c r="A174" s="83" t="s">
        <v>345</v>
      </c>
      <c r="B174" s="83"/>
      <c r="C174" s="416" t="s">
        <v>245</v>
      </c>
      <c r="D174" s="416" t="s">
        <v>248</v>
      </c>
      <c r="E174" s="416" t="s">
        <v>211</v>
      </c>
      <c r="F174" s="437" t="s">
        <v>51</v>
      </c>
      <c r="G174" s="416"/>
      <c r="H174" s="454">
        <f>H175</f>
        <v>0</v>
      </c>
      <c r="I174" s="454">
        <f>I175</f>
        <v>0</v>
      </c>
      <c r="J174" s="198"/>
      <c r="K174" s="204">
        <f>K175</f>
        <v>0</v>
      </c>
      <c r="L174" s="204">
        <f>L175</f>
        <v>0</v>
      </c>
      <c r="N174" s="213">
        <f t="shared" si="3"/>
        <v>0</v>
      </c>
      <c r="O174" s="213">
        <f t="shared" si="3"/>
        <v>0</v>
      </c>
      <c r="P174" s="213" t="e">
        <f t="shared" si="4"/>
        <v>#DIV/0!</v>
      </c>
      <c r="Q174" s="213" t="e">
        <f t="shared" si="4"/>
        <v>#DIV/0!</v>
      </c>
    </row>
    <row r="175" spans="1:17" ht="46.5" hidden="1">
      <c r="A175" s="438" t="s">
        <v>289</v>
      </c>
      <c r="B175" s="438"/>
      <c r="C175" s="416" t="s">
        <v>245</v>
      </c>
      <c r="D175" s="416" t="s">
        <v>248</v>
      </c>
      <c r="E175" s="416" t="s">
        <v>211</v>
      </c>
      <c r="F175" s="437" t="s">
        <v>51</v>
      </c>
      <c r="G175" s="416" t="s">
        <v>288</v>
      </c>
      <c r="H175" s="454"/>
      <c r="I175" s="454"/>
      <c r="J175" s="218"/>
      <c r="K175" s="204"/>
      <c r="L175" s="204"/>
      <c r="N175" s="213">
        <f t="shared" si="3"/>
        <v>0</v>
      </c>
      <c r="O175" s="213">
        <f t="shared" si="3"/>
        <v>0</v>
      </c>
      <c r="P175" s="213" t="e">
        <f t="shared" si="4"/>
        <v>#DIV/0!</v>
      </c>
      <c r="Q175" s="213" t="e">
        <f t="shared" si="4"/>
        <v>#DIV/0!</v>
      </c>
    </row>
    <row r="176" spans="1:17" s="9" customFormat="1" ht="15">
      <c r="A176" s="417" t="s">
        <v>250</v>
      </c>
      <c r="B176" s="417"/>
      <c r="C176" s="415" t="s">
        <v>245</v>
      </c>
      <c r="D176" s="415" t="s">
        <v>248</v>
      </c>
      <c r="E176" s="415" t="s">
        <v>212</v>
      </c>
      <c r="F176" s="415"/>
      <c r="G176" s="415"/>
      <c r="H176" s="455">
        <f>'3-1'!H170</f>
        <v>446.66</v>
      </c>
      <c r="I176" s="455">
        <f>'3-1'!I170</f>
        <v>305</v>
      </c>
      <c r="J176" s="219"/>
      <c r="K176" s="205">
        <f aca="true" t="shared" si="9" ref="K176:L184">K177</f>
        <v>100</v>
      </c>
      <c r="L176" s="205">
        <f t="shared" si="9"/>
        <v>100</v>
      </c>
      <c r="N176" s="213">
        <f t="shared" si="3"/>
        <v>346.66</v>
      </c>
      <c r="O176" s="213">
        <f t="shared" si="3"/>
        <v>205</v>
      </c>
      <c r="P176" s="213">
        <f t="shared" si="4"/>
        <v>446.6600000000001</v>
      </c>
      <c r="Q176" s="213">
        <f t="shared" si="4"/>
        <v>305</v>
      </c>
    </row>
    <row r="177" spans="1:17" ht="16.5" customHeight="1" hidden="1">
      <c r="A177" s="414" t="s">
        <v>12</v>
      </c>
      <c r="B177" s="414"/>
      <c r="C177" s="415" t="s">
        <v>245</v>
      </c>
      <c r="D177" s="415" t="s">
        <v>248</v>
      </c>
      <c r="E177" s="415" t="s">
        <v>212</v>
      </c>
      <c r="F177" s="416" t="s">
        <v>405</v>
      </c>
      <c r="G177" s="416"/>
      <c r="H177" s="454">
        <f aca="true" t="shared" si="10" ref="H177:I184">H178</f>
        <v>0</v>
      </c>
      <c r="I177" s="454">
        <f t="shared" si="10"/>
        <v>0</v>
      </c>
      <c r="J177" s="218"/>
      <c r="K177" s="204">
        <f t="shared" si="9"/>
        <v>100</v>
      </c>
      <c r="L177" s="204">
        <f t="shared" si="9"/>
        <v>100</v>
      </c>
      <c r="N177" s="213">
        <f t="shared" si="3"/>
        <v>-100</v>
      </c>
      <c r="O177" s="213">
        <f t="shared" si="3"/>
        <v>-100</v>
      </c>
      <c r="P177" s="213">
        <f t="shared" si="4"/>
        <v>0</v>
      </c>
      <c r="Q177" s="213">
        <f t="shared" si="4"/>
        <v>0</v>
      </c>
    </row>
    <row r="178" spans="1:17" ht="15" hidden="1">
      <c r="A178" s="417" t="s">
        <v>250</v>
      </c>
      <c r="B178" s="417"/>
      <c r="C178" s="415" t="s">
        <v>245</v>
      </c>
      <c r="D178" s="415" t="s">
        <v>248</v>
      </c>
      <c r="E178" s="415" t="s">
        <v>212</v>
      </c>
      <c r="F178" s="415"/>
      <c r="G178" s="415"/>
      <c r="H178" s="455">
        <f>H182</f>
        <v>0</v>
      </c>
      <c r="I178" s="455">
        <f>I182</f>
        <v>0</v>
      </c>
      <c r="J178" s="218"/>
      <c r="K178" s="205">
        <f>K182</f>
        <v>100</v>
      </c>
      <c r="L178" s="205">
        <f>L182</f>
        <v>100</v>
      </c>
      <c r="N178" s="213">
        <f t="shared" si="3"/>
        <v>-100</v>
      </c>
      <c r="O178" s="213">
        <f t="shared" si="3"/>
        <v>-100</v>
      </c>
      <c r="P178" s="213">
        <f t="shared" si="4"/>
        <v>0</v>
      </c>
      <c r="Q178" s="213">
        <f t="shared" si="4"/>
        <v>0</v>
      </c>
    </row>
    <row r="179" spans="1:17" ht="15" hidden="1">
      <c r="A179" s="419" t="s">
        <v>196</v>
      </c>
      <c r="B179" s="417"/>
      <c r="C179" s="415"/>
      <c r="D179" s="432">
        <v>5</v>
      </c>
      <c r="E179" s="432">
        <v>2</v>
      </c>
      <c r="F179" s="439">
        <v>3500000000</v>
      </c>
      <c r="G179" s="440"/>
      <c r="H179" s="455">
        <f>H180</f>
        <v>344</v>
      </c>
      <c r="I179" s="455">
        <f>I180</f>
        <v>114</v>
      </c>
      <c r="J179" s="218"/>
      <c r="K179" s="205"/>
      <c r="L179" s="205"/>
      <c r="N179" s="213"/>
      <c r="O179" s="213"/>
      <c r="P179" s="213"/>
      <c r="Q179" s="213"/>
    </row>
    <row r="180" spans="1:17" ht="15" hidden="1">
      <c r="A180" s="419" t="s">
        <v>197</v>
      </c>
      <c r="B180" s="417"/>
      <c r="C180" s="415"/>
      <c r="D180" s="432">
        <v>5</v>
      </c>
      <c r="E180" s="432">
        <v>2</v>
      </c>
      <c r="F180" s="439">
        <v>3504900000</v>
      </c>
      <c r="G180" s="440"/>
      <c r="H180" s="455">
        <f>H181</f>
        <v>344</v>
      </c>
      <c r="I180" s="455">
        <f>I181</f>
        <v>114</v>
      </c>
      <c r="J180" s="218"/>
      <c r="K180" s="205"/>
      <c r="L180" s="205"/>
      <c r="N180" s="213"/>
      <c r="O180" s="213"/>
      <c r="P180" s="213"/>
      <c r="Q180" s="213"/>
    </row>
    <row r="181" spans="1:17" ht="30.75" hidden="1">
      <c r="A181" s="419" t="s">
        <v>319</v>
      </c>
      <c r="B181" s="417"/>
      <c r="C181" s="415"/>
      <c r="D181" s="432">
        <v>5</v>
      </c>
      <c r="E181" s="432">
        <v>2</v>
      </c>
      <c r="F181" s="439">
        <v>3504900000</v>
      </c>
      <c r="G181" s="440">
        <v>200</v>
      </c>
      <c r="H181" s="455">
        <v>344</v>
      </c>
      <c r="I181" s="455">
        <v>114</v>
      </c>
      <c r="J181" s="218"/>
      <c r="K181" s="205"/>
      <c r="L181" s="205"/>
      <c r="N181" s="213"/>
      <c r="O181" s="213"/>
      <c r="P181" s="213"/>
      <c r="Q181" s="213"/>
    </row>
    <row r="182" spans="1:17" ht="62.25" hidden="1">
      <c r="A182" s="430" t="s">
        <v>438</v>
      </c>
      <c r="B182" s="430"/>
      <c r="C182" s="431">
        <v>950</v>
      </c>
      <c r="D182" s="432">
        <v>5</v>
      </c>
      <c r="E182" s="432">
        <v>2</v>
      </c>
      <c r="F182" s="427" t="s">
        <v>426</v>
      </c>
      <c r="G182" s="428" t="s">
        <v>429</v>
      </c>
      <c r="H182" s="452">
        <f t="shared" si="10"/>
        <v>0</v>
      </c>
      <c r="I182" s="452">
        <f t="shared" si="10"/>
        <v>0</v>
      </c>
      <c r="J182" s="218"/>
      <c r="K182" s="202">
        <f t="shared" si="9"/>
        <v>100</v>
      </c>
      <c r="L182" s="202">
        <f t="shared" si="9"/>
        <v>100</v>
      </c>
      <c r="N182" s="213">
        <f aca="true" t="shared" si="11" ref="N182:O248">H182-K182</f>
        <v>-100</v>
      </c>
      <c r="O182" s="213">
        <f t="shared" si="11"/>
        <v>-100</v>
      </c>
      <c r="P182" s="213">
        <f aca="true" t="shared" si="12" ref="P182:Q248">H182/K182*100</f>
        <v>0</v>
      </c>
      <c r="Q182" s="213">
        <f t="shared" si="12"/>
        <v>0</v>
      </c>
    </row>
    <row r="183" spans="1:17" ht="78" hidden="1">
      <c r="A183" s="430" t="s">
        <v>336</v>
      </c>
      <c r="B183" s="430"/>
      <c r="C183" s="431">
        <v>950</v>
      </c>
      <c r="D183" s="432">
        <v>5</v>
      </c>
      <c r="E183" s="432">
        <v>2</v>
      </c>
      <c r="F183" s="427">
        <v>8801000000</v>
      </c>
      <c r="G183" s="428" t="s">
        <v>429</v>
      </c>
      <c r="H183" s="453">
        <f t="shared" si="10"/>
        <v>0</v>
      </c>
      <c r="I183" s="453">
        <f t="shared" si="10"/>
        <v>0</v>
      </c>
      <c r="J183" s="218"/>
      <c r="K183" s="203">
        <f t="shared" si="9"/>
        <v>100</v>
      </c>
      <c r="L183" s="203">
        <f t="shared" si="9"/>
        <v>100</v>
      </c>
      <c r="N183" s="213">
        <f t="shared" si="11"/>
        <v>-100</v>
      </c>
      <c r="O183" s="213">
        <f t="shared" si="11"/>
        <v>-100</v>
      </c>
      <c r="P183" s="213">
        <f t="shared" si="12"/>
        <v>0</v>
      </c>
      <c r="Q183" s="213">
        <f t="shared" si="12"/>
        <v>0</v>
      </c>
    </row>
    <row r="184" spans="1:17" ht="15" hidden="1">
      <c r="A184" s="430" t="s">
        <v>439</v>
      </c>
      <c r="B184" s="430"/>
      <c r="C184" s="431">
        <v>950</v>
      </c>
      <c r="D184" s="432">
        <v>5</v>
      </c>
      <c r="E184" s="432">
        <v>2</v>
      </c>
      <c r="F184" s="427">
        <v>8801000001</v>
      </c>
      <c r="G184" s="428" t="s">
        <v>429</v>
      </c>
      <c r="H184" s="452">
        <f t="shared" si="10"/>
        <v>0</v>
      </c>
      <c r="I184" s="452">
        <f t="shared" si="10"/>
        <v>0</v>
      </c>
      <c r="J184" s="218"/>
      <c r="K184" s="202">
        <f t="shared" si="9"/>
        <v>100</v>
      </c>
      <c r="L184" s="202">
        <f t="shared" si="9"/>
        <v>100</v>
      </c>
      <c r="N184" s="213">
        <f t="shared" si="11"/>
        <v>-100</v>
      </c>
      <c r="O184" s="213">
        <f t="shared" si="11"/>
        <v>-100</v>
      </c>
      <c r="P184" s="213">
        <f t="shared" si="12"/>
        <v>0</v>
      </c>
      <c r="Q184" s="213">
        <f t="shared" si="12"/>
        <v>0</v>
      </c>
    </row>
    <row r="185" spans="1:17" ht="30.75" hidden="1">
      <c r="A185" s="430" t="s">
        <v>319</v>
      </c>
      <c r="B185" s="430"/>
      <c r="C185" s="431">
        <v>950</v>
      </c>
      <c r="D185" s="432">
        <v>5</v>
      </c>
      <c r="E185" s="432">
        <v>2</v>
      </c>
      <c r="F185" s="427">
        <v>8801000001</v>
      </c>
      <c r="G185" s="428" t="s">
        <v>215</v>
      </c>
      <c r="H185" s="452">
        <v>0</v>
      </c>
      <c r="I185" s="462">
        <v>0</v>
      </c>
      <c r="J185" s="218"/>
      <c r="K185" s="202">
        <v>100</v>
      </c>
      <c r="L185" s="220">
        <v>100</v>
      </c>
      <c r="N185" s="213">
        <f t="shared" si="11"/>
        <v>-100</v>
      </c>
      <c r="O185" s="213">
        <f t="shared" si="11"/>
        <v>-100</v>
      </c>
      <c r="P185" s="213">
        <f t="shared" si="12"/>
        <v>0</v>
      </c>
      <c r="Q185" s="213">
        <f t="shared" si="12"/>
        <v>0</v>
      </c>
    </row>
    <row r="186" spans="1:17" s="9" customFormat="1" ht="15">
      <c r="A186" s="417" t="s">
        <v>251</v>
      </c>
      <c r="B186" s="417"/>
      <c r="C186" s="415" t="s">
        <v>245</v>
      </c>
      <c r="D186" s="415" t="s">
        <v>248</v>
      </c>
      <c r="E186" s="415" t="s">
        <v>222</v>
      </c>
      <c r="F186" s="415"/>
      <c r="G186" s="415"/>
      <c r="H186" s="455">
        <f>'3-1'!H180</f>
        <v>334.78</v>
      </c>
      <c r="I186" s="455">
        <f>'3-1'!I180</f>
        <v>324.78</v>
      </c>
      <c r="J186" s="206"/>
      <c r="K186" s="205">
        <f>K188</f>
        <v>0</v>
      </c>
      <c r="L186" s="205">
        <f>L188</f>
        <v>0</v>
      </c>
      <c r="N186" s="213">
        <f t="shared" si="11"/>
        <v>334.78</v>
      </c>
      <c r="O186" s="213">
        <f t="shared" si="11"/>
        <v>324.78</v>
      </c>
      <c r="P186" s="213" t="e">
        <f t="shared" si="12"/>
        <v>#DIV/0!</v>
      </c>
      <c r="Q186" s="213" t="e">
        <f t="shared" si="12"/>
        <v>#DIV/0!</v>
      </c>
    </row>
    <row r="187" spans="1:17" s="9" customFormat="1" ht="15" hidden="1">
      <c r="A187" s="414" t="s">
        <v>12</v>
      </c>
      <c r="B187" s="414"/>
      <c r="C187" s="415" t="s">
        <v>245</v>
      </c>
      <c r="D187" s="415" t="s">
        <v>248</v>
      </c>
      <c r="E187" s="415" t="s">
        <v>222</v>
      </c>
      <c r="F187" s="416" t="s">
        <v>405</v>
      </c>
      <c r="G187" s="415"/>
      <c r="H187" s="455">
        <f>H188+H196</f>
        <v>513.3</v>
      </c>
      <c r="I187" s="455">
        <f>I188+I196</f>
        <v>513.3</v>
      </c>
      <c r="J187" s="206"/>
      <c r="K187" s="205">
        <f>K188</f>
        <v>0</v>
      </c>
      <c r="L187" s="205">
        <f>L188</f>
        <v>0</v>
      </c>
      <c r="N187" s="213">
        <f t="shared" si="11"/>
        <v>513.3</v>
      </c>
      <c r="O187" s="213">
        <f t="shared" si="11"/>
        <v>513.3</v>
      </c>
      <c r="P187" s="213" t="e">
        <f t="shared" si="12"/>
        <v>#DIV/0!</v>
      </c>
      <c r="Q187" s="213" t="e">
        <f t="shared" si="12"/>
        <v>#DIV/0!</v>
      </c>
    </row>
    <row r="188" spans="1:17" ht="15" hidden="1">
      <c r="A188" s="420" t="s">
        <v>251</v>
      </c>
      <c r="B188" s="420"/>
      <c r="C188" s="416" t="s">
        <v>245</v>
      </c>
      <c r="D188" s="416" t="s">
        <v>248</v>
      </c>
      <c r="E188" s="416" t="s">
        <v>222</v>
      </c>
      <c r="F188" s="416" t="s">
        <v>408</v>
      </c>
      <c r="G188" s="416"/>
      <c r="H188" s="454">
        <f>H189</f>
        <v>150</v>
      </c>
      <c r="I188" s="454">
        <f>I189</f>
        <v>150</v>
      </c>
      <c r="J188" s="198"/>
      <c r="K188" s="204">
        <f>K196+K198</f>
        <v>0</v>
      </c>
      <c r="L188" s="204">
        <f>L196+L198</f>
        <v>0</v>
      </c>
      <c r="N188" s="213">
        <f t="shared" si="11"/>
        <v>150</v>
      </c>
      <c r="O188" s="213">
        <f t="shared" si="11"/>
        <v>150</v>
      </c>
      <c r="P188" s="213" t="e">
        <f t="shared" si="12"/>
        <v>#DIV/0!</v>
      </c>
      <c r="Q188" s="213" t="e">
        <f t="shared" si="12"/>
        <v>#DIV/0!</v>
      </c>
    </row>
    <row r="189" spans="1:17" ht="15" hidden="1">
      <c r="A189" s="417" t="s">
        <v>252</v>
      </c>
      <c r="B189" s="417"/>
      <c r="C189" s="415" t="s">
        <v>245</v>
      </c>
      <c r="D189" s="415" t="s">
        <v>248</v>
      </c>
      <c r="E189" s="415" t="s">
        <v>222</v>
      </c>
      <c r="F189" s="415" t="s">
        <v>6</v>
      </c>
      <c r="G189" s="416"/>
      <c r="H189" s="454">
        <f>H190</f>
        <v>150</v>
      </c>
      <c r="I189" s="454">
        <f>I190</f>
        <v>150</v>
      </c>
      <c r="J189" s="198"/>
      <c r="K189" s="204">
        <f>K190</f>
        <v>0</v>
      </c>
      <c r="L189" s="204">
        <f>L190</f>
        <v>0</v>
      </c>
      <c r="N189" s="213">
        <f t="shared" si="11"/>
        <v>150</v>
      </c>
      <c r="O189" s="213">
        <f t="shared" si="11"/>
        <v>150</v>
      </c>
      <c r="P189" s="213" t="e">
        <f t="shared" si="12"/>
        <v>#DIV/0!</v>
      </c>
      <c r="Q189" s="213" t="e">
        <f t="shared" si="12"/>
        <v>#DIV/0!</v>
      </c>
    </row>
    <row r="190" spans="1:17" ht="30.75" hidden="1">
      <c r="A190" s="419" t="s">
        <v>200</v>
      </c>
      <c r="B190" s="419"/>
      <c r="C190" s="416" t="s">
        <v>245</v>
      </c>
      <c r="D190" s="416" t="s">
        <v>248</v>
      </c>
      <c r="E190" s="416" t="s">
        <v>222</v>
      </c>
      <c r="F190" s="416" t="s">
        <v>6</v>
      </c>
      <c r="G190" s="416" t="s">
        <v>215</v>
      </c>
      <c r="H190" s="454">
        <v>150</v>
      </c>
      <c r="I190" s="454">
        <v>150</v>
      </c>
      <c r="J190" s="198"/>
      <c r="K190" s="204"/>
      <c r="L190" s="204"/>
      <c r="N190" s="213">
        <f t="shared" si="11"/>
        <v>150</v>
      </c>
      <c r="O190" s="213">
        <f t="shared" si="11"/>
        <v>150</v>
      </c>
      <c r="P190" s="213" t="e">
        <f t="shared" si="12"/>
        <v>#DIV/0!</v>
      </c>
      <c r="Q190" s="213" t="e">
        <f t="shared" si="12"/>
        <v>#DIV/0!</v>
      </c>
    </row>
    <row r="191" spans="1:17" s="9" customFormat="1" ht="30.75" hidden="1">
      <c r="A191" s="414" t="s">
        <v>63</v>
      </c>
      <c r="B191" s="414"/>
      <c r="C191" s="415" t="s">
        <v>245</v>
      </c>
      <c r="D191" s="415" t="s">
        <v>248</v>
      </c>
      <c r="E191" s="415" t="s">
        <v>222</v>
      </c>
      <c r="F191" s="415" t="s">
        <v>7</v>
      </c>
      <c r="G191" s="415"/>
      <c r="H191" s="455">
        <f>H192</f>
        <v>0</v>
      </c>
      <c r="I191" s="455">
        <f>I192</f>
        <v>0</v>
      </c>
      <c r="J191" s="206"/>
      <c r="K191" s="205">
        <f>K192</f>
        <v>0</v>
      </c>
      <c r="L191" s="205">
        <f>L192</f>
        <v>0</v>
      </c>
      <c r="N191" s="213">
        <f t="shared" si="11"/>
        <v>0</v>
      </c>
      <c r="O191" s="213">
        <f t="shared" si="11"/>
        <v>0</v>
      </c>
      <c r="P191" s="213" t="e">
        <f t="shared" si="12"/>
        <v>#DIV/0!</v>
      </c>
      <c r="Q191" s="213" t="e">
        <f t="shared" si="12"/>
        <v>#DIV/0!</v>
      </c>
    </row>
    <row r="192" spans="1:17" ht="30.75" hidden="1">
      <c r="A192" s="420" t="s">
        <v>200</v>
      </c>
      <c r="B192" s="420"/>
      <c r="C192" s="416" t="s">
        <v>245</v>
      </c>
      <c r="D192" s="416" t="s">
        <v>248</v>
      </c>
      <c r="E192" s="416" t="s">
        <v>222</v>
      </c>
      <c r="F192" s="416" t="s">
        <v>7</v>
      </c>
      <c r="G192" s="416" t="s">
        <v>215</v>
      </c>
      <c r="H192" s="452">
        <v>0</v>
      </c>
      <c r="I192" s="452">
        <v>0</v>
      </c>
      <c r="J192" s="198"/>
      <c r="K192" s="202">
        <v>0</v>
      </c>
      <c r="L192" s="202">
        <v>0</v>
      </c>
      <c r="N192" s="213">
        <f t="shared" si="11"/>
        <v>0</v>
      </c>
      <c r="O192" s="213">
        <f t="shared" si="11"/>
        <v>0</v>
      </c>
      <c r="P192" s="213" t="e">
        <f t="shared" si="12"/>
        <v>#DIV/0!</v>
      </c>
      <c r="Q192" s="213" t="e">
        <f t="shared" si="12"/>
        <v>#DIV/0!</v>
      </c>
    </row>
    <row r="193" spans="1:17" s="9" customFormat="1" ht="15" hidden="1">
      <c r="A193" s="417" t="s">
        <v>64</v>
      </c>
      <c r="B193" s="417"/>
      <c r="C193" s="415" t="s">
        <v>245</v>
      </c>
      <c r="D193" s="415" t="s">
        <v>248</v>
      </c>
      <c r="E193" s="415" t="s">
        <v>222</v>
      </c>
      <c r="F193" s="415" t="s">
        <v>8</v>
      </c>
      <c r="G193" s="415"/>
      <c r="H193" s="451">
        <f>H194</f>
        <v>0</v>
      </c>
      <c r="I193" s="451">
        <f>I194</f>
        <v>0</v>
      </c>
      <c r="J193" s="206"/>
      <c r="K193" s="200">
        <f>K194</f>
        <v>0</v>
      </c>
      <c r="L193" s="200">
        <f>L194</f>
        <v>0</v>
      </c>
      <c r="N193" s="213">
        <f t="shared" si="11"/>
        <v>0</v>
      </c>
      <c r="O193" s="213">
        <f t="shared" si="11"/>
        <v>0</v>
      </c>
      <c r="P193" s="213" t="e">
        <f t="shared" si="12"/>
        <v>#DIV/0!</v>
      </c>
      <c r="Q193" s="213" t="e">
        <f t="shared" si="12"/>
        <v>#DIV/0!</v>
      </c>
    </row>
    <row r="194" spans="1:17" ht="30.75" hidden="1">
      <c r="A194" s="419" t="s">
        <v>200</v>
      </c>
      <c r="B194" s="419"/>
      <c r="C194" s="416" t="s">
        <v>245</v>
      </c>
      <c r="D194" s="416" t="s">
        <v>248</v>
      </c>
      <c r="E194" s="416" t="s">
        <v>222</v>
      </c>
      <c r="F194" s="416" t="s">
        <v>8</v>
      </c>
      <c r="G194" s="416" t="s">
        <v>215</v>
      </c>
      <c r="H194" s="452">
        <v>0</v>
      </c>
      <c r="I194" s="452">
        <v>0</v>
      </c>
      <c r="J194" s="198"/>
      <c r="K194" s="202">
        <v>0</v>
      </c>
      <c r="L194" s="202">
        <v>0</v>
      </c>
      <c r="N194" s="213">
        <f t="shared" si="11"/>
        <v>0</v>
      </c>
      <c r="O194" s="213">
        <f t="shared" si="11"/>
        <v>0</v>
      </c>
      <c r="P194" s="213" t="e">
        <f t="shared" si="12"/>
        <v>#DIV/0!</v>
      </c>
      <c r="Q194" s="213" t="e">
        <f t="shared" si="12"/>
        <v>#DIV/0!</v>
      </c>
    </row>
    <row r="195" spans="1:17" ht="15.75" hidden="1">
      <c r="A195" s="441"/>
      <c r="B195" s="441"/>
      <c r="C195" s="416"/>
      <c r="D195" s="416"/>
      <c r="E195" s="416"/>
      <c r="F195" s="416"/>
      <c r="G195" s="416"/>
      <c r="H195" s="452"/>
      <c r="I195" s="452"/>
      <c r="J195" s="198"/>
      <c r="K195" s="202"/>
      <c r="L195" s="202"/>
      <c r="N195" s="213">
        <f t="shared" si="11"/>
        <v>0</v>
      </c>
      <c r="O195" s="213">
        <f t="shared" si="11"/>
        <v>0</v>
      </c>
      <c r="P195" s="213" t="e">
        <f t="shared" si="12"/>
        <v>#DIV/0!</v>
      </c>
      <c r="Q195" s="213" t="e">
        <f t="shared" si="12"/>
        <v>#DIV/0!</v>
      </c>
    </row>
    <row r="196" spans="1:17" ht="30.75" hidden="1">
      <c r="A196" s="383" t="s">
        <v>344</v>
      </c>
      <c r="B196" s="383"/>
      <c r="C196" s="416" t="s">
        <v>245</v>
      </c>
      <c r="D196" s="416" t="s">
        <v>248</v>
      </c>
      <c r="E196" s="416" t="s">
        <v>222</v>
      </c>
      <c r="F196" s="416" t="s">
        <v>341</v>
      </c>
      <c r="G196" s="416"/>
      <c r="H196" s="452">
        <f>H197</f>
        <v>363.3</v>
      </c>
      <c r="I196" s="452">
        <f>I197</f>
        <v>363.3</v>
      </c>
      <c r="J196" s="198"/>
      <c r="K196" s="202">
        <f>K197</f>
        <v>0</v>
      </c>
      <c r="L196" s="202">
        <f>L197</f>
        <v>0</v>
      </c>
      <c r="N196" s="213">
        <f t="shared" si="11"/>
        <v>363.3</v>
      </c>
      <c r="O196" s="213">
        <f t="shared" si="11"/>
        <v>363.3</v>
      </c>
      <c r="P196" s="213" t="e">
        <f t="shared" si="12"/>
        <v>#DIV/0!</v>
      </c>
      <c r="Q196" s="213" t="e">
        <f t="shared" si="12"/>
        <v>#DIV/0!</v>
      </c>
    </row>
    <row r="197" spans="1:17" ht="30.75" hidden="1">
      <c r="A197" s="382" t="s">
        <v>319</v>
      </c>
      <c r="B197" s="382"/>
      <c r="C197" s="416" t="s">
        <v>245</v>
      </c>
      <c r="D197" s="416" t="s">
        <v>248</v>
      </c>
      <c r="E197" s="416" t="s">
        <v>222</v>
      </c>
      <c r="F197" s="416" t="s">
        <v>341</v>
      </c>
      <c r="G197" s="416" t="s">
        <v>215</v>
      </c>
      <c r="H197" s="452">
        <v>363.3</v>
      </c>
      <c r="I197" s="452">
        <v>363.3</v>
      </c>
      <c r="J197" s="198"/>
      <c r="K197" s="202"/>
      <c r="L197" s="202"/>
      <c r="N197" s="213">
        <f t="shared" si="11"/>
        <v>363.3</v>
      </c>
      <c r="O197" s="213">
        <f t="shared" si="11"/>
        <v>363.3</v>
      </c>
      <c r="P197" s="213" t="e">
        <f t="shared" si="12"/>
        <v>#DIV/0!</v>
      </c>
      <c r="Q197" s="213" t="e">
        <f t="shared" si="12"/>
        <v>#DIV/0!</v>
      </c>
    </row>
    <row r="198" spans="1:17" ht="30.75" hidden="1">
      <c r="A198" s="383" t="s">
        <v>346</v>
      </c>
      <c r="B198" s="383"/>
      <c r="C198" s="416" t="s">
        <v>245</v>
      </c>
      <c r="D198" s="416" t="s">
        <v>248</v>
      </c>
      <c r="E198" s="416" t="s">
        <v>222</v>
      </c>
      <c r="F198" s="416" t="s">
        <v>342</v>
      </c>
      <c r="G198" s="416"/>
      <c r="H198" s="452">
        <f>H199</f>
        <v>0</v>
      </c>
      <c r="I198" s="452">
        <f>I199</f>
        <v>0</v>
      </c>
      <c r="J198" s="198"/>
      <c r="K198" s="202">
        <f>K199</f>
        <v>0</v>
      </c>
      <c r="L198" s="202">
        <f>L199</f>
        <v>0</v>
      </c>
      <c r="N198" s="213">
        <f t="shared" si="11"/>
        <v>0</v>
      </c>
      <c r="O198" s="213">
        <f t="shared" si="11"/>
        <v>0</v>
      </c>
      <c r="P198" s="213" t="e">
        <f t="shared" si="12"/>
        <v>#DIV/0!</v>
      </c>
      <c r="Q198" s="213" t="e">
        <f t="shared" si="12"/>
        <v>#DIV/0!</v>
      </c>
    </row>
    <row r="199" spans="1:17" ht="30.75" hidden="1">
      <c r="A199" s="382" t="s">
        <v>319</v>
      </c>
      <c r="B199" s="382"/>
      <c r="C199" s="416" t="s">
        <v>245</v>
      </c>
      <c r="D199" s="416" t="s">
        <v>248</v>
      </c>
      <c r="E199" s="416" t="s">
        <v>222</v>
      </c>
      <c r="F199" s="416" t="s">
        <v>342</v>
      </c>
      <c r="G199" s="416" t="s">
        <v>215</v>
      </c>
      <c r="H199" s="452"/>
      <c r="I199" s="452"/>
      <c r="J199" s="198"/>
      <c r="K199" s="202"/>
      <c r="L199" s="202"/>
      <c r="N199" s="213">
        <f t="shared" si="11"/>
        <v>0</v>
      </c>
      <c r="O199" s="213">
        <f t="shared" si="11"/>
        <v>0</v>
      </c>
      <c r="P199" s="213" t="e">
        <f t="shared" si="12"/>
        <v>#DIV/0!</v>
      </c>
      <c r="Q199" s="213" t="e">
        <f t="shared" si="12"/>
        <v>#DIV/0!</v>
      </c>
    </row>
    <row r="200" spans="1:17" s="9" customFormat="1" ht="15" hidden="1">
      <c r="A200" s="414" t="s">
        <v>253</v>
      </c>
      <c r="B200" s="414"/>
      <c r="C200" s="415" t="s">
        <v>245</v>
      </c>
      <c r="D200" s="415" t="s">
        <v>254</v>
      </c>
      <c r="E200" s="415"/>
      <c r="F200" s="415"/>
      <c r="G200" s="415"/>
      <c r="H200" s="455">
        <f>H201</f>
        <v>0</v>
      </c>
      <c r="I200" s="455">
        <f>I201</f>
        <v>0</v>
      </c>
      <c r="J200" s="206"/>
      <c r="K200" s="205">
        <f>K201</f>
        <v>15</v>
      </c>
      <c r="L200" s="205">
        <f>L201</f>
        <v>15</v>
      </c>
      <c r="N200" s="213">
        <f t="shared" si="11"/>
        <v>-15</v>
      </c>
      <c r="O200" s="213">
        <f t="shared" si="11"/>
        <v>-15</v>
      </c>
      <c r="P200" s="213">
        <f t="shared" si="12"/>
        <v>0</v>
      </c>
      <c r="Q200" s="213">
        <f t="shared" si="12"/>
        <v>0</v>
      </c>
    </row>
    <row r="201" spans="1:17" s="9" customFormat="1" ht="30.75" hidden="1">
      <c r="A201" s="414" t="s">
        <v>219</v>
      </c>
      <c r="B201" s="414"/>
      <c r="C201" s="415" t="s">
        <v>245</v>
      </c>
      <c r="D201" s="415" t="s">
        <v>254</v>
      </c>
      <c r="E201" s="415" t="s">
        <v>248</v>
      </c>
      <c r="F201" s="415"/>
      <c r="G201" s="415"/>
      <c r="H201" s="455">
        <v>0</v>
      </c>
      <c r="I201" s="455">
        <v>0</v>
      </c>
      <c r="J201" s="206"/>
      <c r="K201" s="205">
        <f>K203</f>
        <v>15</v>
      </c>
      <c r="L201" s="205">
        <f>L203</f>
        <v>15</v>
      </c>
      <c r="N201" s="213">
        <f t="shared" si="11"/>
        <v>-15</v>
      </c>
      <c r="O201" s="213">
        <f t="shared" si="11"/>
        <v>-15</v>
      </c>
      <c r="P201" s="213">
        <f t="shared" si="12"/>
        <v>0</v>
      </c>
      <c r="Q201" s="213">
        <f t="shared" si="12"/>
        <v>0</v>
      </c>
    </row>
    <row r="202" spans="1:17" s="9" customFormat="1" ht="12.75" customHeight="1" hidden="1">
      <c r="A202" s="414" t="s">
        <v>195</v>
      </c>
      <c r="B202" s="414"/>
      <c r="C202" s="415" t="s">
        <v>245</v>
      </c>
      <c r="D202" s="415" t="s">
        <v>254</v>
      </c>
      <c r="E202" s="415" t="s">
        <v>248</v>
      </c>
      <c r="F202" s="415" t="s">
        <v>414</v>
      </c>
      <c r="G202" s="415"/>
      <c r="H202" s="455">
        <f>H203</f>
        <v>5</v>
      </c>
      <c r="I202" s="455">
        <f>I203</f>
        <v>5</v>
      </c>
      <c r="J202" s="206"/>
      <c r="K202" s="205">
        <f>K203</f>
        <v>15</v>
      </c>
      <c r="L202" s="205">
        <f>L203</f>
        <v>15</v>
      </c>
      <c r="N202" s="213">
        <f t="shared" si="11"/>
        <v>-10</v>
      </c>
      <c r="O202" s="213">
        <f t="shared" si="11"/>
        <v>-10</v>
      </c>
      <c r="P202" s="213">
        <f t="shared" si="12"/>
        <v>33.33333333333333</v>
      </c>
      <c r="Q202" s="213">
        <f t="shared" si="12"/>
        <v>33.33333333333333</v>
      </c>
    </row>
    <row r="203" spans="1:17" ht="12.75" customHeight="1" hidden="1">
      <c r="A203" s="442" t="s">
        <v>291</v>
      </c>
      <c r="B203" s="442"/>
      <c r="C203" s="416" t="s">
        <v>245</v>
      </c>
      <c r="D203" s="416" t="s">
        <v>254</v>
      </c>
      <c r="E203" s="416" t="s">
        <v>248</v>
      </c>
      <c r="F203" s="416" t="s">
        <v>413</v>
      </c>
      <c r="G203" s="416"/>
      <c r="H203" s="454">
        <f>H204</f>
        <v>5</v>
      </c>
      <c r="I203" s="454">
        <f>I204</f>
        <v>5</v>
      </c>
      <c r="J203" s="198"/>
      <c r="K203" s="204">
        <f>K204</f>
        <v>15</v>
      </c>
      <c r="L203" s="204">
        <f>L204</f>
        <v>15</v>
      </c>
      <c r="N203" s="213">
        <f t="shared" si="11"/>
        <v>-10</v>
      </c>
      <c r="O203" s="213">
        <f t="shared" si="11"/>
        <v>-10</v>
      </c>
      <c r="P203" s="213">
        <f t="shared" si="12"/>
        <v>33.33333333333333</v>
      </c>
      <c r="Q203" s="213">
        <f t="shared" si="12"/>
        <v>33.33333333333333</v>
      </c>
    </row>
    <row r="204" spans="1:17" ht="30.75" hidden="1">
      <c r="A204" s="420" t="s">
        <v>319</v>
      </c>
      <c r="B204" s="420"/>
      <c r="C204" s="416" t="s">
        <v>245</v>
      </c>
      <c r="D204" s="416" t="s">
        <v>254</v>
      </c>
      <c r="E204" s="416" t="s">
        <v>248</v>
      </c>
      <c r="F204" s="416" t="s">
        <v>413</v>
      </c>
      <c r="G204" s="416" t="s">
        <v>215</v>
      </c>
      <c r="H204" s="454">
        <v>5</v>
      </c>
      <c r="I204" s="454">
        <v>5</v>
      </c>
      <c r="J204" s="198"/>
      <c r="K204" s="204">
        <v>15</v>
      </c>
      <c r="L204" s="204">
        <v>15</v>
      </c>
      <c r="N204" s="213">
        <f t="shared" si="11"/>
        <v>-10</v>
      </c>
      <c r="O204" s="213">
        <f t="shared" si="11"/>
        <v>-10</v>
      </c>
      <c r="P204" s="213">
        <f t="shared" si="12"/>
        <v>33.33333333333333</v>
      </c>
      <c r="Q204" s="213">
        <f t="shared" si="12"/>
        <v>33.33333333333333</v>
      </c>
    </row>
    <row r="205" spans="1:17" ht="15" hidden="1">
      <c r="A205" s="420" t="s">
        <v>54</v>
      </c>
      <c r="B205" s="420"/>
      <c r="C205" s="416" t="s">
        <v>245</v>
      </c>
      <c r="D205" s="416" t="s">
        <v>254</v>
      </c>
      <c r="E205" s="416" t="s">
        <v>248</v>
      </c>
      <c r="F205" s="416" t="s">
        <v>220</v>
      </c>
      <c r="G205" s="416" t="s">
        <v>215</v>
      </c>
      <c r="H205" s="454">
        <v>20</v>
      </c>
      <c r="I205" s="454">
        <v>20</v>
      </c>
      <c r="J205" s="198"/>
      <c r="K205" s="204">
        <v>20</v>
      </c>
      <c r="L205" s="204">
        <v>20</v>
      </c>
      <c r="N205" s="213">
        <f t="shared" si="11"/>
        <v>0</v>
      </c>
      <c r="O205" s="213">
        <f t="shared" si="11"/>
        <v>0</v>
      </c>
      <c r="P205" s="213">
        <f t="shared" si="12"/>
        <v>100</v>
      </c>
      <c r="Q205" s="213">
        <f t="shared" si="12"/>
        <v>100</v>
      </c>
    </row>
    <row r="206" spans="1:17" ht="15" hidden="1">
      <c r="A206" s="420" t="s">
        <v>225</v>
      </c>
      <c r="B206" s="420"/>
      <c r="C206" s="416" t="s">
        <v>245</v>
      </c>
      <c r="D206" s="416" t="s">
        <v>254</v>
      </c>
      <c r="E206" s="416" t="s">
        <v>248</v>
      </c>
      <c r="F206" s="416" t="s">
        <v>220</v>
      </c>
      <c r="G206" s="416" t="s">
        <v>215</v>
      </c>
      <c r="H206" s="452">
        <v>20</v>
      </c>
      <c r="I206" s="452">
        <v>20</v>
      </c>
      <c r="J206" s="198"/>
      <c r="K206" s="202">
        <v>20</v>
      </c>
      <c r="L206" s="202">
        <v>20</v>
      </c>
      <c r="N206" s="213">
        <f t="shared" si="11"/>
        <v>0</v>
      </c>
      <c r="O206" s="213">
        <f t="shared" si="11"/>
        <v>0</v>
      </c>
      <c r="P206" s="213">
        <f t="shared" si="12"/>
        <v>100</v>
      </c>
      <c r="Q206" s="213">
        <f t="shared" si="12"/>
        <v>100</v>
      </c>
    </row>
    <row r="207" spans="1:17" ht="15" hidden="1">
      <c r="A207" s="419" t="s">
        <v>230</v>
      </c>
      <c r="B207" s="419"/>
      <c r="C207" s="416" t="s">
        <v>245</v>
      </c>
      <c r="D207" s="416" t="s">
        <v>254</v>
      </c>
      <c r="E207" s="416" t="s">
        <v>248</v>
      </c>
      <c r="F207" s="416" t="s">
        <v>220</v>
      </c>
      <c r="G207" s="416" t="s">
        <v>215</v>
      </c>
      <c r="H207" s="454">
        <v>20</v>
      </c>
      <c r="I207" s="454">
        <v>20</v>
      </c>
      <c r="J207" s="198"/>
      <c r="K207" s="204">
        <v>20</v>
      </c>
      <c r="L207" s="204">
        <v>20</v>
      </c>
      <c r="N207" s="213">
        <f t="shared" si="11"/>
        <v>0</v>
      </c>
      <c r="O207" s="213">
        <f t="shared" si="11"/>
        <v>0</v>
      </c>
      <c r="P207" s="213">
        <f t="shared" si="12"/>
        <v>100</v>
      </c>
      <c r="Q207" s="213">
        <f t="shared" si="12"/>
        <v>100</v>
      </c>
    </row>
    <row r="208" spans="1:17" s="9" customFormat="1" ht="15">
      <c r="A208" s="417" t="s">
        <v>285</v>
      </c>
      <c r="B208" s="417"/>
      <c r="C208" s="415" t="s">
        <v>245</v>
      </c>
      <c r="D208" s="415" t="s">
        <v>255</v>
      </c>
      <c r="E208" s="415"/>
      <c r="F208" s="415"/>
      <c r="G208" s="415"/>
      <c r="H208" s="455">
        <f>H209</f>
        <v>2372.11</v>
      </c>
      <c r="I208" s="455">
        <f>I209</f>
        <v>2168.76</v>
      </c>
      <c r="J208" s="206"/>
      <c r="K208" s="205">
        <f>K209</f>
        <v>3542.8</v>
      </c>
      <c r="L208" s="205">
        <f>L209</f>
        <v>3542.8</v>
      </c>
      <c r="N208" s="213">
        <f t="shared" si="11"/>
        <v>-1170.69</v>
      </c>
      <c r="O208" s="213">
        <f t="shared" si="11"/>
        <v>-1374.04</v>
      </c>
      <c r="P208" s="213">
        <f t="shared" si="12"/>
        <v>66.95579767415603</v>
      </c>
      <c r="Q208" s="213">
        <f t="shared" si="12"/>
        <v>61.21598735463476</v>
      </c>
    </row>
    <row r="209" spans="1:17" s="9" customFormat="1" ht="15">
      <c r="A209" s="414" t="s">
        <v>88</v>
      </c>
      <c r="B209" s="414"/>
      <c r="C209" s="415" t="s">
        <v>245</v>
      </c>
      <c r="D209" s="415" t="s">
        <v>255</v>
      </c>
      <c r="E209" s="415" t="s">
        <v>211</v>
      </c>
      <c r="F209" s="415"/>
      <c r="G209" s="415"/>
      <c r="H209" s="455">
        <f>'3-1'!H223</f>
        <v>2372.11</v>
      </c>
      <c r="I209" s="455">
        <f>'3-1'!I223</f>
        <v>2168.76</v>
      </c>
      <c r="J209" s="206"/>
      <c r="K209" s="205">
        <f>K210</f>
        <v>3542.8</v>
      </c>
      <c r="L209" s="205">
        <f>L210</f>
        <v>3542.8</v>
      </c>
      <c r="N209" s="213">
        <f t="shared" si="11"/>
        <v>-1170.69</v>
      </c>
      <c r="O209" s="213">
        <f t="shared" si="11"/>
        <v>-1374.04</v>
      </c>
      <c r="P209" s="213">
        <f t="shared" si="12"/>
        <v>66.95579767415603</v>
      </c>
      <c r="Q209" s="213">
        <f t="shared" si="12"/>
        <v>61.21598735463476</v>
      </c>
    </row>
    <row r="210" spans="1:17" ht="15" hidden="1">
      <c r="A210" s="420" t="s">
        <v>415</v>
      </c>
      <c r="B210" s="420"/>
      <c r="C210" s="416" t="s">
        <v>245</v>
      </c>
      <c r="D210" s="416" t="s">
        <v>255</v>
      </c>
      <c r="E210" s="416" t="s">
        <v>211</v>
      </c>
      <c r="F210" s="416" t="s">
        <v>416</v>
      </c>
      <c r="G210" s="416"/>
      <c r="H210" s="454">
        <f>H213</f>
        <v>3334.3</v>
      </c>
      <c r="I210" s="454">
        <f>I213</f>
        <v>3462.3</v>
      </c>
      <c r="J210" s="198"/>
      <c r="K210" s="204">
        <f>K213</f>
        <v>3542.8</v>
      </c>
      <c r="L210" s="204">
        <f>L213</f>
        <v>3542.8</v>
      </c>
      <c r="N210" s="213">
        <f t="shared" si="11"/>
        <v>-208.5</v>
      </c>
      <c r="O210" s="213">
        <f t="shared" si="11"/>
        <v>-80.5</v>
      </c>
      <c r="P210" s="213">
        <f t="shared" si="12"/>
        <v>94.11482443265214</v>
      </c>
      <c r="Q210" s="213">
        <f t="shared" si="12"/>
        <v>97.72778593203117</v>
      </c>
    </row>
    <row r="211" spans="1:17" ht="15" hidden="1">
      <c r="A211" s="420" t="s">
        <v>281</v>
      </c>
      <c r="B211" s="420"/>
      <c r="C211" s="416" t="s">
        <v>245</v>
      </c>
      <c r="D211" s="416" t="s">
        <v>255</v>
      </c>
      <c r="E211" s="416" t="s">
        <v>211</v>
      </c>
      <c r="F211" s="416" t="s">
        <v>417</v>
      </c>
      <c r="G211" s="416"/>
      <c r="H211" s="454">
        <f>H212</f>
        <v>0</v>
      </c>
      <c r="I211" s="454">
        <f>I212</f>
        <v>0</v>
      </c>
      <c r="J211" s="198"/>
      <c r="K211" s="204">
        <f>K212</f>
        <v>0</v>
      </c>
      <c r="L211" s="204">
        <f>L212</f>
        <v>0</v>
      </c>
      <c r="N211" s="213">
        <f t="shared" si="11"/>
        <v>0</v>
      </c>
      <c r="O211" s="213">
        <f t="shared" si="11"/>
        <v>0</v>
      </c>
      <c r="P211" s="213" t="e">
        <f t="shared" si="12"/>
        <v>#DIV/0!</v>
      </c>
      <c r="Q211" s="213" t="e">
        <f t="shared" si="12"/>
        <v>#DIV/0!</v>
      </c>
    </row>
    <row r="212" spans="1:17" ht="30.75" hidden="1">
      <c r="A212" s="420" t="s">
        <v>200</v>
      </c>
      <c r="B212" s="420"/>
      <c r="C212" s="416" t="s">
        <v>245</v>
      </c>
      <c r="D212" s="416" t="s">
        <v>255</v>
      </c>
      <c r="E212" s="416" t="s">
        <v>211</v>
      </c>
      <c r="F212" s="416" t="s">
        <v>417</v>
      </c>
      <c r="G212" s="416" t="s">
        <v>215</v>
      </c>
      <c r="H212" s="454"/>
      <c r="I212" s="454"/>
      <c r="J212" s="198"/>
      <c r="K212" s="204"/>
      <c r="L212" s="204"/>
      <c r="N212" s="213">
        <f t="shared" si="11"/>
        <v>0</v>
      </c>
      <c r="O212" s="213">
        <f t="shared" si="11"/>
        <v>0</v>
      </c>
      <c r="P212" s="213" t="e">
        <f t="shared" si="12"/>
        <v>#DIV/0!</v>
      </c>
      <c r="Q212" s="213" t="e">
        <f t="shared" si="12"/>
        <v>#DIV/0!</v>
      </c>
    </row>
    <row r="213" spans="1:17" ht="30.75" hidden="1">
      <c r="A213" s="419" t="s">
        <v>418</v>
      </c>
      <c r="B213" s="419"/>
      <c r="C213" s="416" t="s">
        <v>245</v>
      </c>
      <c r="D213" s="416" t="s">
        <v>255</v>
      </c>
      <c r="E213" s="416" t="s">
        <v>211</v>
      </c>
      <c r="F213" s="416" t="s">
        <v>419</v>
      </c>
      <c r="G213" s="416"/>
      <c r="H213" s="454">
        <f>H214+H219</f>
        <v>3334.3</v>
      </c>
      <c r="I213" s="454">
        <f>I214+I219</f>
        <v>3462.3</v>
      </c>
      <c r="J213" s="198"/>
      <c r="K213" s="204">
        <f>K214+K219</f>
        <v>3542.8</v>
      </c>
      <c r="L213" s="204">
        <f>L214+L219</f>
        <v>3542.8</v>
      </c>
      <c r="N213" s="213">
        <f t="shared" si="11"/>
        <v>-208.5</v>
      </c>
      <c r="O213" s="213">
        <f t="shared" si="11"/>
        <v>-80.5</v>
      </c>
      <c r="P213" s="213">
        <f t="shared" si="12"/>
        <v>94.11482443265214</v>
      </c>
      <c r="Q213" s="213">
        <f t="shared" si="12"/>
        <v>97.72778593203117</v>
      </c>
    </row>
    <row r="214" spans="1:17" ht="78" hidden="1">
      <c r="A214" s="420" t="s">
        <v>198</v>
      </c>
      <c r="B214" s="420"/>
      <c r="C214" s="416" t="s">
        <v>245</v>
      </c>
      <c r="D214" s="416" t="s">
        <v>255</v>
      </c>
      <c r="E214" s="416" t="s">
        <v>211</v>
      </c>
      <c r="F214" s="416" t="s">
        <v>419</v>
      </c>
      <c r="G214" s="416" t="s">
        <v>199</v>
      </c>
      <c r="H214" s="453">
        <v>2473.8</v>
      </c>
      <c r="I214" s="453">
        <v>2434</v>
      </c>
      <c r="J214" s="209"/>
      <c r="K214" s="203">
        <v>2561.9</v>
      </c>
      <c r="L214" s="203">
        <v>2561.9</v>
      </c>
      <c r="N214" s="213">
        <f t="shared" si="11"/>
        <v>-88.09999999999991</v>
      </c>
      <c r="O214" s="213">
        <f t="shared" si="11"/>
        <v>-127.90000000000009</v>
      </c>
      <c r="P214" s="213">
        <f t="shared" si="12"/>
        <v>96.56114602443499</v>
      </c>
      <c r="Q214" s="213">
        <f t="shared" si="12"/>
        <v>95.00761153831141</v>
      </c>
    </row>
    <row r="215" spans="1:17" ht="15" customHeight="1" hidden="1">
      <c r="A215" s="420" t="s">
        <v>54</v>
      </c>
      <c r="B215" s="420"/>
      <c r="C215" s="416" t="s">
        <v>245</v>
      </c>
      <c r="D215" s="416" t="s">
        <v>255</v>
      </c>
      <c r="E215" s="416" t="s">
        <v>211</v>
      </c>
      <c r="F215" s="443" t="s">
        <v>419</v>
      </c>
      <c r="G215" s="416" t="s">
        <v>199</v>
      </c>
      <c r="H215" s="453" t="s">
        <v>277</v>
      </c>
      <c r="I215" s="453" t="s">
        <v>277</v>
      </c>
      <c r="J215" s="198"/>
      <c r="K215" s="203" t="s">
        <v>277</v>
      </c>
      <c r="L215" s="203" t="s">
        <v>277</v>
      </c>
      <c r="N215" s="213">
        <f t="shared" si="11"/>
        <v>0</v>
      </c>
      <c r="O215" s="213">
        <f t="shared" si="11"/>
        <v>0</v>
      </c>
      <c r="P215" s="213">
        <f t="shared" si="12"/>
        <v>100</v>
      </c>
      <c r="Q215" s="213">
        <f t="shared" si="12"/>
        <v>100</v>
      </c>
    </row>
    <row r="216" spans="1:17" ht="30" customHeight="1" hidden="1">
      <c r="A216" s="420" t="s">
        <v>216</v>
      </c>
      <c r="B216" s="420"/>
      <c r="C216" s="416" t="s">
        <v>245</v>
      </c>
      <c r="D216" s="416" t="s">
        <v>255</v>
      </c>
      <c r="E216" s="416" t="s">
        <v>211</v>
      </c>
      <c r="F216" s="443" t="s">
        <v>419</v>
      </c>
      <c r="G216" s="416" t="s">
        <v>199</v>
      </c>
      <c r="H216" s="453" t="s">
        <v>277</v>
      </c>
      <c r="I216" s="453" t="s">
        <v>277</v>
      </c>
      <c r="J216" s="198"/>
      <c r="K216" s="203" t="s">
        <v>277</v>
      </c>
      <c r="L216" s="203" t="s">
        <v>277</v>
      </c>
      <c r="N216" s="213">
        <f t="shared" si="11"/>
        <v>0</v>
      </c>
      <c r="O216" s="213">
        <f t="shared" si="11"/>
        <v>0</v>
      </c>
      <c r="P216" s="213">
        <f t="shared" si="12"/>
        <v>100</v>
      </c>
      <c r="Q216" s="213">
        <f t="shared" si="12"/>
        <v>100</v>
      </c>
    </row>
    <row r="217" spans="1:17" ht="15" customHeight="1" hidden="1">
      <c r="A217" s="419" t="s">
        <v>217</v>
      </c>
      <c r="B217" s="419"/>
      <c r="C217" s="416" t="s">
        <v>245</v>
      </c>
      <c r="D217" s="416" t="s">
        <v>255</v>
      </c>
      <c r="E217" s="416" t="s">
        <v>211</v>
      </c>
      <c r="F217" s="443" t="s">
        <v>419</v>
      </c>
      <c r="G217" s="416" t="s">
        <v>199</v>
      </c>
      <c r="H217" s="453" t="s">
        <v>278</v>
      </c>
      <c r="I217" s="453" t="s">
        <v>278</v>
      </c>
      <c r="J217" s="198"/>
      <c r="K217" s="203" t="s">
        <v>278</v>
      </c>
      <c r="L217" s="203" t="s">
        <v>278</v>
      </c>
      <c r="N217" s="213">
        <f t="shared" si="11"/>
        <v>0</v>
      </c>
      <c r="O217" s="213">
        <f t="shared" si="11"/>
        <v>0</v>
      </c>
      <c r="P217" s="213">
        <f t="shared" si="12"/>
        <v>100</v>
      </c>
      <c r="Q217" s="213">
        <f t="shared" si="12"/>
        <v>100</v>
      </c>
    </row>
    <row r="218" spans="1:17" ht="15" customHeight="1" hidden="1">
      <c r="A218" s="420" t="s">
        <v>218</v>
      </c>
      <c r="B218" s="420"/>
      <c r="C218" s="416" t="s">
        <v>245</v>
      </c>
      <c r="D218" s="416" t="s">
        <v>255</v>
      </c>
      <c r="E218" s="416" t="s">
        <v>211</v>
      </c>
      <c r="F218" s="443" t="s">
        <v>419</v>
      </c>
      <c r="G218" s="416" t="s">
        <v>199</v>
      </c>
      <c r="H218" s="453" t="s">
        <v>279</v>
      </c>
      <c r="I218" s="453" t="s">
        <v>279</v>
      </c>
      <c r="J218" s="198"/>
      <c r="K218" s="203" t="s">
        <v>279</v>
      </c>
      <c r="L218" s="203" t="s">
        <v>279</v>
      </c>
      <c r="N218" s="213">
        <f t="shared" si="11"/>
        <v>0</v>
      </c>
      <c r="O218" s="213">
        <f t="shared" si="11"/>
        <v>0</v>
      </c>
      <c r="P218" s="213">
        <f t="shared" si="12"/>
        <v>100</v>
      </c>
      <c r="Q218" s="213">
        <f t="shared" si="12"/>
        <v>100</v>
      </c>
    </row>
    <row r="219" spans="1:17" s="229" customFormat="1" ht="30.75" hidden="1">
      <c r="A219" s="420" t="s">
        <v>319</v>
      </c>
      <c r="B219" s="420"/>
      <c r="C219" s="416" t="s">
        <v>245</v>
      </c>
      <c r="D219" s="416" t="s">
        <v>255</v>
      </c>
      <c r="E219" s="416" t="s">
        <v>211</v>
      </c>
      <c r="F219" s="416" t="s">
        <v>419</v>
      </c>
      <c r="G219" s="416" t="s">
        <v>215</v>
      </c>
      <c r="H219" s="453">
        <v>860.5</v>
      </c>
      <c r="I219" s="453">
        <v>1028.3</v>
      </c>
      <c r="K219" s="227">
        <v>980.9</v>
      </c>
      <c r="L219" s="227">
        <v>980.9</v>
      </c>
      <c r="N219" s="228">
        <f t="shared" si="11"/>
        <v>-120.39999999999998</v>
      </c>
      <c r="O219" s="228">
        <f t="shared" si="11"/>
        <v>47.39999999999998</v>
      </c>
      <c r="P219" s="228">
        <f t="shared" si="12"/>
        <v>87.72555816087268</v>
      </c>
      <c r="Q219" s="228">
        <f t="shared" si="12"/>
        <v>104.83229687022121</v>
      </c>
    </row>
    <row r="220" spans="1:17" s="229" customFormat="1" ht="62.25" hidden="1">
      <c r="A220" s="444" t="s">
        <v>173</v>
      </c>
      <c r="B220" s="444"/>
      <c r="C220" s="416" t="s">
        <v>245</v>
      </c>
      <c r="D220" s="416" t="s">
        <v>255</v>
      </c>
      <c r="E220" s="416" t="s">
        <v>211</v>
      </c>
      <c r="F220" s="381">
        <v>6400000000</v>
      </c>
      <c r="G220" s="416"/>
      <c r="H220" s="453">
        <f aca="true" t="shared" si="13" ref="H220:I222">H221</f>
        <v>0</v>
      </c>
      <c r="I220" s="453">
        <f t="shared" si="13"/>
        <v>0</v>
      </c>
      <c r="K220" s="227"/>
      <c r="L220" s="227"/>
      <c r="N220" s="228"/>
      <c r="O220" s="228"/>
      <c r="P220" s="228"/>
      <c r="Q220" s="228"/>
    </row>
    <row r="221" spans="1:17" s="229" customFormat="1" ht="46.5" hidden="1">
      <c r="A221" s="444" t="s">
        <v>174</v>
      </c>
      <c r="B221" s="444"/>
      <c r="C221" s="416" t="s">
        <v>245</v>
      </c>
      <c r="D221" s="416" t="s">
        <v>255</v>
      </c>
      <c r="E221" s="416" t="s">
        <v>211</v>
      </c>
      <c r="F221" s="377">
        <v>6401000000</v>
      </c>
      <c r="G221" s="416"/>
      <c r="H221" s="453">
        <f>H224</f>
        <v>0</v>
      </c>
      <c r="I221" s="453">
        <f>I224</f>
        <v>0</v>
      </c>
      <c r="K221" s="227"/>
      <c r="L221" s="227"/>
      <c r="N221" s="228"/>
      <c r="O221" s="228"/>
      <c r="P221" s="228"/>
      <c r="Q221" s="228"/>
    </row>
    <row r="222" spans="1:17" s="229" customFormat="1" ht="62.25" hidden="1">
      <c r="A222" s="444" t="s">
        <v>175</v>
      </c>
      <c r="B222" s="444"/>
      <c r="C222" s="416" t="s">
        <v>245</v>
      </c>
      <c r="D222" s="416" t="s">
        <v>255</v>
      </c>
      <c r="E222" s="416" t="s">
        <v>211</v>
      </c>
      <c r="F222" s="377" t="s">
        <v>177</v>
      </c>
      <c r="G222" s="416"/>
      <c r="H222" s="453">
        <f t="shared" si="13"/>
        <v>0</v>
      </c>
      <c r="I222" s="453"/>
      <c r="K222" s="227"/>
      <c r="L222" s="227"/>
      <c r="N222" s="228"/>
      <c r="O222" s="228"/>
      <c r="P222" s="228"/>
      <c r="Q222" s="228"/>
    </row>
    <row r="223" spans="1:17" s="229" customFormat="1" ht="30.75" hidden="1">
      <c r="A223" s="420" t="s">
        <v>319</v>
      </c>
      <c r="B223" s="420"/>
      <c r="C223" s="416" t="s">
        <v>245</v>
      </c>
      <c r="D223" s="416" t="s">
        <v>255</v>
      </c>
      <c r="E223" s="416" t="s">
        <v>211</v>
      </c>
      <c r="F223" s="377" t="s">
        <v>177</v>
      </c>
      <c r="G223" s="416" t="s">
        <v>215</v>
      </c>
      <c r="H223" s="453"/>
      <c r="I223" s="453"/>
      <c r="K223" s="227"/>
      <c r="L223" s="227"/>
      <c r="N223" s="228"/>
      <c r="O223" s="228"/>
      <c r="P223" s="228"/>
      <c r="Q223" s="228"/>
    </row>
    <row r="224" spans="1:17" s="229" customFormat="1" ht="46.5" hidden="1">
      <c r="A224" s="444" t="s">
        <v>176</v>
      </c>
      <c r="B224" s="444"/>
      <c r="C224" s="416" t="s">
        <v>245</v>
      </c>
      <c r="D224" s="416" t="s">
        <v>255</v>
      </c>
      <c r="E224" s="416" t="s">
        <v>211</v>
      </c>
      <c r="F224" s="377" t="s">
        <v>178</v>
      </c>
      <c r="G224" s="416"/>
      <c r="H224" s="453">
        <f>H225</f>
        <v>0</v>
      </c>
      <c r="I224" s="453">
        <f>I225</f>
        <v>0</v>
      </c>
      <c r="K224" s="227"/>
      <c r="L224" s="227"/>
      <c r="N224" s="228"/>
      <c r="O224" s="228"/>
      <c r="P224" s="228"/>
      <c r="Q224" s="228"/>
    </row>
    <row r="225" spans="1:17" s="229" customFormat="1" ht="30.75" hidden="1">
      <c r="A225" s="420" t="s">
        <v>319</v>
      </c>
      <c r="B225" s="420"/>
      <c r="C225" s="416" t="s">
        <v>245</v>
      </c>
      <c r="D225" s="416" t="s">
        <v>255</v>
      </c>
      <c r="E225" s="416" t="s">
        <v>211</v>
      </c>
      <c r="F225" s="377" t="s">
        <v>178</v>
      </c>
      <c r="G225" s="416" t="s">
        <v>215</v>
      </c>
      <c r="H225" s="453">
        <v>0</v>
      </c>
      <c r="I225" s="453"/>
      <c r="K225" s="227"/>
      <c r="L225" s="227"/>
      <c r="N225" s="228"/>
      <c r="O225" s="228"/>
      <c r="P225" s="228"/>
      <c r="Q225" s="228"/>
    </row>
    <row r="226" spans="1:17" s="229" customFormat="1" ht="62.25" hidden="1">
      <c r="A226" s="445" t="s">
        <v>366</v>
      </c>
      <c r="B226" s="420"/>
      <c r="C226" s="416" t="s">
        <v>245</v>
      </c>
      <c r="D226" s="416" t="s">
        <v>255</v>
      </c>
      <c r="E226" s="416" t="s">
        <v>211</v>
      </c>
      <c r="F226" s="381">
        <v>7000000000</v>
      </c>
      <c r="G226" s="416"/>
      <c r="H226" s="453">
        <f aca="true" t="shared" si="14" ref="H226:I228">H227</f>
        <v>0</v>
      </c>
      <c r="I226" s="453">
        <f t="shared" si="14"/>
        <v>0</v>
      </c>
      <c r="K226" s="227"/>
      <c r="L226" s="227"/>
      <c r="N226" s="228"/>
      <c r="O226" s="228"/>
      <c r="P226" s="228"/>
      <c r="Q226" s="228"/>
    </row>
    <row r="227" spans="1:17" s="229" customFormat="1" ht="78" hidden="1">
      <c r="A227" s="444" t="s">
        <v>367</v>
      </c>
      <c r="B227" s="420"/>
      <c r="C227" s="416" t="s">
        <v>245</v>
      </c>
      <c r="D227" s="416" t="s">
        <v>255</v>
      </c>
      <c r="E227" s="416" t="s">
        <v>211</v>
      </c>
      <c r="F227" s="377">
        <v>7001000000</v>
      </c>
      <c r="G227" s="416"/>
      <c r="H227" s="453">
        <f t="shared" si="14"/>
        <v>0</v>
      </c>
      <c r="I227" s="453">
        <f t="shared" si="14"/>
        <v>0</v>
      </c>
      <c r="K227" s="227"/>
      <c r="L227" s="227"/>
      <c r="N227" s="228"/>
      <c r="O227" s="228"/>
      <c r="P227" s="228"/>
      <c r="Q227" s="228"/>
    </row>
    <row r="228" spans="1:17" s="229" customFormat="1" ht="30.75" hidden="1">
      <c r="A228" s="444" t="s">
        <v>368</v>
      </c>
      <c r="B228" s="420"/>
      <c r="C228" s="416" t="s">
        <v>245</v>
      </c>
      <c r="D228" s="416" t="s">
        <v>255</v>
      </c>
      <c r="E228" s="416" t="s">
        <v>211</v>
      </c>
      <c r="F228" s="377">
        <v>7001000005</v>
      </c>
      <c r="G228" s="416"/>
      <c r="H228" s="453">
        <f t="shared" si="14"/>
        <v>0</v>
      </c>
      <c r="I228" s="453">
        <f t="shared" si="14"/>
        <v>0</v>
      </c>
      <c r="K228" s="227"/>
      <c r="L228" s="227"/>
      <c r="N228" s="228"/>
      <c r="O228" s="228"/>
      <c r="P228" s="228"/>
      <c r="Q228" s="228"/>
    </row>
    <row r="229" spans="1:17" s="229" customFormat="1" ht="30.75" hidden="1">
      <c r="A229" s="420" t="s">
        <v>319</v>
      </c>
      <c r="B229" s="420"/>
      <c r="C229" s="416" t="s">
        <v>245</v>
      </c>
      <c r="D229" s="416" t="s">
        <v>255</v>
      </c>
      <c r="E229" s="416" t="s">
        <v>211</v>
      </c>
      <c r="F229" s="377">
        <v>7001000005</v>
      </c>
      <c r="G229" s="416" t="s">
        <v>215</v>
      </c>
      <c r="H229" s="453">
        <v>0</v>
      </c>
      <c r="I229" s="453">
        <v>0</v>
      </c>
      <c r="K229" s="227"/>
      <c r="L229" s="227"/>
      <c r="N229" s="228"/>
      <c r="O229" s="228"/>
      <c r="P229" s="228"/>
      <c r="Q229" s="228"/>
    </row>
    <row r="230" spans="1:17" s="229" customFormat="1" ht="15" hidden="1">
      <c r="A230" s="419" t="s">
        <v>201</v>
      </c>
      <c r="B230" s="419"/>
      <c r="C230" s="416" t="s">
        <v>245</v>
      </c>
      <c r="D230" s="416" t="s">
        <v>255</v>
      </c>
      <c r="E230" s="416" t="s">
        <v>211</v>
      </c>
      <c r="F230" s="416" t="s">
        <v>419</v>
      </c>
      <c r="G230" s="416" t="s">
        <v>202</v>
      </c>
      <c r="H230" s="453">
        <v>0</v>
      </c>
      <c r="I230" s="453">
        <v>0</v>
      </c>
      <c r="K230" s="227"/>
      <c r="L230" s="227"/>
      <c r="N230" s="228"/>
      <c r="O230" s="228"/>
      <c r="P230" s="228"/>
      <c r="Q230" s="228"/>
    </row>
    <row r="231" spans="1:17" s="9" customFormat="1" ht="15">
      <c r="A231" s="414" t="s">
        <v>65</v>
      </c>
      <c r="B231" s="414"/>
      <c r="C231" s="415" t="s">
        <v>245</v>
      </c>
      <c r="D231" s="415" t="s">
        <v>259</v>
      </c>
      <c r="E231" s="415"/>
      <c r="F231" s="415"/>
      <c r="G231" s="415"/>
      <c r="H231" s="455">
        <f aca="true" t="shared" si="15" ref="H231:L235">H232</f>
        <v>146.92</v>
      </c>
      <c r="I231" s="455">
        <f t="shared" si="15"/>
        <v>146.92</v>
      </c>
      <c r="J231" s="206"/>
      <c r="K231" s="205">
        <f t="shared" si="15"/>
        <v>243.5</v>
      </c>
      <c r="L231" s="205">
        <f t="shared" si="15"/>
        <v>243.5</v>
      </c>
      <c r="N231" s="213">
        <f t="shared" si="11"/>
        <v>-96.58000000000001</v>
      </c>
      <c r="O231" s="213">
        <f t="shared" si="11"/>
        <v>-96.58000000000001</v>
      </c>
      <c r="P231" s="213">
        <f t="shared" si="12"/>
        <v>60.33675564681724</v>
      </c>
      <c r="Q231" s="213">
        <f t="shared" si="12"/>
        <v>60.33675564681724</v>
      </c>
    </row>
    <row r="232" spans="1:17" s="9" customFormat="1" ht="15">
      <c r="A232" s="414" t="s">
        <v>260</v>
      </c>
      <c r="B232" s="414"/>
      <c r="C232" s="415" t="s">
        <v>245</v>
      </c>
      <c r="D232" s="415" t="s">
        <v>259</v>
      </c>
      <c r="E232" s="415" t="s">
        <v>211</v>
      </c>
      <c r="F232" s="415"/>
      <c r="G232" s="415"/>
      <c r="H232" s="455">
        <f>'3-1'!H246</f>
        <v>146.92</v>
      </c>
      <c r="I232" s="455">
        <f>'3-1'!I246</f>
        <v>146.92</v>
      </c>
      <c r="J232" s="206"/>
      <c r="K232" s="205">
        <f t="shared" si="15"/>
        <v>243.5</v>
      </c>
      <c r="L232" s="205">
        <f t="shared" si="15"/>
        <v>243.5</v>
      </c>
      <c r="N232" s="213">
        <f t="shared" si="11"/>
        <v>-96.58000000000001</v>
      </c>
      <c r="O232" s="213">
        <f t="shared" si="11"/>
        <v>-96.58000000000001</v>
      </c>
      <c r="P232" s="213">
        <f t="shared" si="12"/>
        <v>60.33675564681724</v>
      </c>
      <c r="Q232" s="213">
        <f t="shared" si="12"/>
        <v>60.33675564681724</v>
      </c>
    </row>
    <row r="233" spans="1:17" ht="13.5" customHeight="1" hidden="1">
      <c r="A233" s="420" t="s">
        <v>261</v>
      </c>
      <c r="B233" s="420"/>
      <c r="C233" s="416" t="s">
        <v>245</v>
      </c>
      <c r="D233" s="416" t="s">
        <v>259</v>
      </c>
      <c r="E233" s="416" t="s">
        <v>211</v>
      </c>
      <c r="F233" s="416" t="s">
        <v>409</v>
      </c>
      <c r="G233" s="416"/>
      <c r="H233" s="454">
        <f t="shared" si="15"/>
        <v>90</v>
      </c>
      <c r="I233" s="454">
        <f t="shared" si="15"/>
        <v>90</v>
      </c>
      <c r="J233" s="198"/>
      <c r="K233" s="204">
        <f t="shared" si="15"/>
        <v>243.5</v>
      </c>
      <c r="L233" s="204">
        <f t="shared" si="15"/>
        <v>243.5</v>
      </c>
      <c r="N233" s="213">
        <f t="shared" si="11"/>
        <v>-153.5</v>
      </c>
      <c r="O233" s="213">
        <f t="shared" si="11"/>
        <v>-153.5</v>
      </c>
      <c r="P233" s="213">
        <f t="shared" si="12"/>
        <v>36.96098562628337</v>
      </c>
      <c r="Q233" s="213">
        <f t="shared" si="12"/>
        <v>36.96098562628337</v>
      </c>
    </row>
    <row r="234" spans="1:17" ht="15" hidden="1">
      <c r="A234" s="420" t="s">
        <v>411</v>
      </c>
      <c r="B234" s="420"/>
      <c r="C234" s="416" t="s">
        <v>245</v>
      </c>
      <c r="D234" s="416" t="s">
        <v>259</v>
      </c>
      <c r="E234" s="416" t="s">
        <v>211</v>
      </c>
      <c r="F234" s="416" t="s">
        <v>410</v>
      </c>
      <c r="G234" s="416"/>
      <c r="H234" s="454">
        <f t="shared" si="15"/>
        <v>90</v>
      </c>
      <c r="I234" s="454">
        <f t="shared" si="15"/>
        <v>90</v>
      </c>
      <c r="J234" s="198"/>
      <c r="K234" s="204">
        <f t="shared" si="15"/>
        <v>243.5</v>
      </c>
      <c r="L234" s="204">
        <f t="shared" si="15"/>
        <v>243.5</v>
      </c>
      <c r="N234" s="213">
        <f t="shared" si="11"/>
        <v>-153.5</v>
      </c>
      <c r="O234" s="213">
        <f t="shared" si="11"/>
        <v>-153.5</v>
      </c>
      <c r="P234" s="213">
        <f t="shared" si="12"/>
        <v>36.96098562628337</v>
      </c>
      <c r="Q234" s="213">
        <f t="shared" si="12"/>
        <v>36.96098562628337</v>
      </c>
    </row>
    <row r="235" spans="1:17" ht="78" hidden="1">
      <c r="A235" s="420" t="s">
        <v>311</v>
      </c>
      <c r="B235" s="420"/>
      <c r="C235" s="416" t="s">
        <v>245</v>
      </c>
      <c r="D235" s="416" t="s">
        <v>259</v>
      </c>
      <c r="E235" s="416" t="s">
        <v>211</v>
      </c>
      <c r="F235" s="416" t="s">
        <v>412</v>
      </c>
      <c r="G235" s="416"/>
      <c r="H235" s="454">
        <f t="shared" si="15"/>
        <v>90</v>
      </c>
      <c r="I235" s="454">
        <f t="shared" si="15"/>
        <v>90</v>
      </c>
      <c r="J235" s="198"/>
      <c r="K235" s="204">
        <f t="shared" si="15"/>
        <v>243.5</v>
      </c>
      <c r="L235" s="204">
        <f t="shared" si="15"/>
        <v>243.5</v>
      </c>
      <c r="N235" s="213">
        <f t="shared" si="11"/>
        <v>-153.5</v>
      </c>
      <c r="O235" s="213">
        <f t="shared" si="11"/>
        <v>-153.5</v>
      </c>
      <c r="P235" s="213">
        <f t="shared" si="12"/>
        <v>36.96098562628337</v>
      </c>
      <c r="Q235" s="213">
        <f t="shared" si="12"/>
        <v>36.96098562628337</v>
      </c>
    </row>
    <row r="236" spans="1:17" ht="15" hidden="1">
      <c r="A236" s="446" t="s">
        <v>523</v>
      </c>
      <c r="B236" s="419"/>
      <c r="C236" s="416" t="s">
        <v>245</v>
      </c>
      <c r="D236" s="416" t="s">
        <v>259</v>
      </c>
      <c r="E236" s="416" t="s">
        <v>211</v>
      </c>
      <c r="F236" s="416" t="s">
        <v>412</v>
      </c>
      <c r="G236" s="416" t="s">
        <v>232</v>
      </c>
      <c r="H236" s="454">
        <v>90</v>
      </c>
      <c r="I236" s="454">
        <v>90</v>
      </c>
      <c r="J236" s="198"/>
      <c r="K236" s="204">
        <v>243.5</v>
      </c>
      <c r="L236" s="204">
        <v>243.5</v>
      </c>
      <c r="N236" s="213">
        <f t="shared" si="11"/>
        <v>-153.5</v>
      </c>
      <c r="O236" s="213">
        <f t="shared" si="11"/>
        <v>-153.5</v>
      </c>
      <c r="P236" s="213">
        <f t="shared" si="12"/>
        <v>36.96098562628337</v>
      </c>
      <c r="Q236" s="213">
        <f t="shared" si="12"/>
        <v>36.96098562628337</v>
      </c>
    </row>
    <row r="237" spans="1:17" ht="15.75" customHeight="1">
      <c r="A237" s="414" t="s">
        <v>235</v>
      </c>
      <c r="B237" s="414"/>
      <c r="C237" s="415" t="s">
        <v>245</v>
      </c>
      <c r="D237" s="415" t="s">
        <v>87</v>
      </c>
      <c r="E237" s="415"/>
      <c r="F237" s="415"/>
      <c r="G237" s="415"/>
      <c r="H237" s="455">
        <f aca="true" t="shared" si="16" ref="H237:L240">H238</f>
        <v>5.27</v>
      </c>
      <c r="I237" s="455">
        <f t="shared" si="16"/>
        <v>6.91</v>
      </c>
      <c r="J237" s="198"/>
      <c r="K237" s="205">
        <f t="shared" si="16"/>
        <v>0</v>
      </c>
      <c r="L237" s="205">
        <f t="shared" si="16"/>
        <v>0</v>
      </c>
      <c r="N237" s="213">
        <f t="shared" si="11"/>
        <v>5.27</v>
      </c>
      <c r="O237" s="213">
        <f t="shared" si="11"/>
        <v>6.91</v>
      </c>
      <c r="P237" s="213" t="e">
        <f t="shared" si="12"/>
        <v>#DIV/0!</v>
      </c>
      <c r="Q237" s="213" t="e">
        <f t="shared" si="12"/>
        <v>#DIV/0!</v>
      </c>
    </row>
    <row r="238" spans="1:17" ht="30.75">
      <c r="A238" s="414" t="s">
        <v>292</v>
      </c>
      <c r="B238" s="414"/>
      <c r="C238" s="415" t="s">
        <v>245</v>
      </c>
      <c r="D238" s="415" t="s">
        <v>87</v>
      </c>
      <c r="E238" s="415" t="s">
        <v>211</v>
      </c>
      <c r="F238" s="415"/>
      <c r="G238" s="415"/>
      <c r="H238" s="455">
        <f>'3-1'!H252</f>
        <v>5.27</v>
      </c>
      <c r="I238" s="455">
        <f>'3-1'!I255</f>
        <v>6.91</v>
      </c>
      <c r="J238" s="198"/>
      <c r="K238" s="205">
        <f t="shared" si="16"/>
        <v>0</v>
      </c>
      <c r="L238" s="205">
        <f t="shared" si="16"/>
        <v>0</v>
      </c>
      <c r="N238" s="213">
        <f t="shared" si="11"/>
        <v>5.27</v>
      </c>
      <c r="O238" s="213">
        <f t="shared" si="11"/>
        <v>6.91</v>
      </c>
      <c r="P238" s="213" t="e">
        <f t="shared" si="12"/>
        <v>#DIV/0!</v>
      </c>
      <c r="Q238" s="213" t="e">
        <f t="shared" si="12"/>
        <v>#DIV/0!</v>
      </c>
    </row>
    <row r="239" spans="1:17" ht="15" hidden="1">
      <c r="A239" s="420" t="s">
        <v>237</v>
      </c>
      <c r="B239" s="420"/>
      <c r="C239" s="416" t="s">
        <v>245</v>
      </c>
      <c r="D239" s="416" t="s">
        <v>87</v>
      </c>
      <c r="E239" s="416" t="s">
        <v>211</v>
      </c>
      <c r="F239" s="416" t="s">
        <v>420</v>
      </c>
      <c r="G239" s="416"/>
      <c r="H239" s="454">
        <f t="shared" si="16"/>
        <v>0.7</v>
      </c>
      <c r="I239" s="454">
        <f t="shared" si="16"/>
        <v>0.5</v>
      </c>
      <c r="J239" s="198"/>
      <c r="K239" s="204">
        <f t="shared" si="16"/>
        <v>0</v>
      </c>
      <c r="L239" s="204">
        <f t="shared" si="16"/>
        <v>0</v>
      </c>
      <c r="N239" s="213">
        <f t="shared" si="11"/>
        <v>0.7</v>
      </c>
      <c r="O239" s="213">
        <f t="shared" si="11"/>
        <v>0.5</v>
      </c>
      <c r="P239" s="213" t="e">
        <f t="shared" si="12"/>
        <v>#DIV/0!</v>
      </c>
      <c r="Q239" s="213" t="e">
        <f t="shared" si="12"/>
        <v>#DIV/0!</v>
      </c>
    </row>
    <row r="240" spans="1:17" ht="15" hidden="1">
      <c r="A240" s="420" t="s">
        <v>238</v>
      </c>
      <c r="B240" s="420"/>
      <c r="C240" s="416" t="s">
        <v>245</v>
      </c>
      <c r="D240" s="416" t="s">
        <v>87</v>
      </c>
      <c r="E240" s="416" t="s">
        <v>211</v>
      </c>
      <c r="F240" s="416" t="s">
        <v>421</v>
      </c>
      <c r="G240" s="416"/>
      <c r="H240" s="454">
        <f t="shared" si="16"/>
        <v>0.7</v>
      </c>
      <c r="I240" s="454">
        <f t="shared" si="16"/>
        <v>0.5</v>
      </c>
      <c r="J240" s="198"/>
      <c r="K240" s="204">
        <f t="shared" si="16"/>
        <v>0</v>
      </c>
      <c r="L240" s="204">
        <f t="shared" si="16"/>
        <v>0</v>
      </c>
      <c r="N240" s="213">
        <f t="shared" si="11"/>
        <v>0.7</v>
      </c>
      <c r="O240" s="213">
        <f t="shared" si="11"/>
        <v>0.5</v>
      </c>
      <c r="P240" s="213" t="e">
        <f t="shared" si="12"/>
        <v>#DIV/0!</v>
      </c>
      <c r="Q240" s="213" t="e">
        <f t="shared" si="12"/>
        <v>#DIV/0!</v>
      </c>
    </row>
    <row r="241" spans="1:17" ht="30.75" hidden="1">
      <c r="A241" s="419" t="s">
        <v>239</v>
      </c>
      <c r="B241" s="419"/>
      <c r="C241" s="416" t="s">
        <v>245</v>
      </c>
      <c r="D241" s="416" t="s">
        <v>87</v>
      </c>
      <c r="E241" s="416" t="s">
        <v>211</v>
      </c>
      <c r="F241" s="416" t="s">
        <v>421</v>
      </c>
      <c r="G241" s="416" t="s">
        <v>203</v>
      </c>
      <c r="H241" s="454">
        <v>0.7</v>
      </c>
      <c r="I241" s="454">
        <v>0.5</v>
      </c>
      <c r="J241" s="198"/>
      <c r="K241" s="204">
        <v>0</v>
      </c>
      <c r="L241" s="204"/>
      <c r="N241" s="213">
        <f t="shared" si="11"/>
        <v>0.7</v>
      </c>
      <c r="O241" s="213">
        <f t="shared" si="11"/>
        <v>0.5</v>
      </c>
      <c r="P241" s="213" t="e">
        <f t="shared" si="12"/>
        <v>#DIV/0!</v>
      </c>
      <c r="Q241" s="213" t="e">
        <f t="shared" si="12"/>
        <v>#DIV/0!</v>
      </c>
    </row>
    <row r="242" spans="1:17" s="9" customFormat="1" ht="31.5" customHeight="1">
      <c r="A242" s="414" t="s">
        <v>287</v>
      </c>
      <c r="B242" s="414"/>
      <c r="C242" s="415" t="s">
        <v>245</v>
      </c>
      <c r="D242" s="415" t="s">
        <v>246</v>
      </c>
      <c r="E242" s="415"/>
      <c r="F242" s="415"/>
      <c r="G242" s="415"/>
      <c r="H242" s="455">
        <f aca="true" t="shared" si="17" ref="H242:L244">H243</f>
        <v>137.91</v>
      </c>
      <c r="I242" s="455">
        <f t="shared" si="17"/>
        <v>119.46</v>
      </c>
      <c r="J242" s="206"/>
      <c r="K242" s="205">
        <f t="shared" si="17"/>
        <v>64.3</v>
      </c>
      <c r="L242" s="205">
        <f t="shared" si="17"/>
        <v>64.3</v>
      </c>
      <c r="N242" s="213">
        <f t="shared" si="11"/>
        <v>73.61</v>
      </c>
      <c r="O242" s="213">
        <f t="shared" si="11"/>
        <v>55.16</v>
      </c>
      <c r="P242" s="213">
        <f t="shared" si="12"/>
        <v>214.47900466562987</v>
      </c>
      <c r="Q242" s="213">
        <f t="shared" si="12"/>
        <v>185.78538102643859</v>
      </c>
    </row>
    <row r="243" spans="1:17" ht="18" customHeight="1">
      <c r="A243" s="419" t="s">
        <v>320</v>
      </c>
      <c r="B243" s="419"/>
      <c r="C243" s="416" t="s">
        <v>245</v>
      </c>
      <c r="D243" s="416" t="s">
        <v>246</v>
      </c>
      <c r="E243" s="416" t="s">
        <v>222</v>
      </c>
      <c r="F243" s="416"/>
      <c r="G243" s="416"/>
      <c r="H243" s="452">
        <f>'3-1'!H257</f>
        <v>137.91</v>
      </c>
      <c r="I243" s="452">
        <f>'3-1'!I257</f>
        <v>119.46</v>
      </c>
      <c r="J243" s="209"/>
      <c r="K243" s="202">
        <f t="shared" si="17"/>
        <v>64.3</v>
      </c>
      <c r="L243" s="202">
        <f t="shared" si="17"/>
        <v>64.3</v>
      </c>
      <c r="N243" s="213">
        <f t="shared" si="11"/>
        <v>73.61</v>
      </c>
      <c r="O243" s="213">
        <f t="shared" si="11"/>
        <v>55.16</v>
      </c>
      <c r="P243" s="213">
        <f t="shared" si="12"/>
        <v>214.47900466562987</v>
      </c>
      <c r="Q243" s="213">
        <f t="shared" si="12"/>
        <v>185.78538102643859</v>
      </c>
    </row>
    <row r="244" spans="1:17" ht="12.75" hidden="1">
      <c r="A244" s="255" t="s">
        <v>101</v>
      </c>
      <c r="B244" s="255"/>
      <c r="C244" s="46" t="s">
        <v>245</v>
      </c>
      <c r="D244" s="46" t="s">
        <v>246</v>
      </c>
      <c r="E244" s="46" t="s">
        <v>222</v>
      </c>
      <c r="F244" s="46" t="s">
        <v>422</v>
      </c>
      <c r="G244" s="46"/>
      <c r="H244" s="256">
        <f t="shared" si="17"/>
        <v>109.5</v>
      </c>
      <c r="I244" s="256">
        <f t="shared" si="17"/>
        <v>109.5</v>
      </c>
      <c r="J244" s="198"/>
      <c r="K244" s="204">
        <f t="shared" si="17"/>
        <v>64.3</v>
      </c>
      <c r="L244" s="204">
        <f t="shared" si="17"/>
        <v>64.3</v>
      </c>
      <c r="N244" s="213">
        <f t="shared" si="11"/>
        <v>45.2</v>
      </c>
      <c r="O244" s="213">
        <f t="shared" si="11"/>
        <v>45.2</v>
      </c>
      <c r="P244" s="213">
        <f t="shared" si="12"/>
        <v>170.29548989113533</v>
      </c>
      <c r="Q244" s="213">
        <f t="shared" si="12"/>
        <v>170.29548989113533</v>
      </c>
    </row>
    <row r="245" spans="1:17" ht="52.5" hidden="1">
      <c r="A245" s="263" t="s">
        <v>66</v>
      </c>
      <c r="B245" s="263"/>
      <c r="C245" s="46" t="s">
        <v>245</v>
      </c>
      <c r="D245" s="46" t="s">
        <v>246</v>
      </c>
      <c r="E245" s="46" t="s">
        <v>222</v>
      </c>
      <c r="F245" s="46" t="s">
        <v>423</v>
      </c>
      <c r="G245" s="46"/>
      <c r="H245" s="256">
        <f>H246+H251+H248</f>
        <v>109.5</v>
      </c>
      <c r="I245" s="256">
        <f>I246+I251+I248</f>
        <v>109.5</v>
      </c>
      <c r="J245" s="204"/>
      <c r="K245" s="204">
        <f>K246+K251</f>
        <v>64.3</v>
      </c>
      <c r="L245" s="204">
        <f>L246+L251</f>
        <v>64.3</v>
      </c>
      <c r="N245" s="213">
        <f t="shared" si="11"/>
        <v>45.2</v>
      </c>
      <c r="O245" s="213">
        <f t="shared" si="11"/>
        <v>45.2</v>
      </c>
      <c r="P245" s="213">
        <f t="shared" si="12"/>
        <v>170.29548989113533</v>
      </c>
      <c r="Q245" s="213">
        <f t="shared" si="12"/>
        <v>170.29548989113533</v>
      </c>
    </row>
    <row r="246" spans="1:17" s="9" customFormat="1" ht="39" hidden="1">
      <c r="A246" s="254" t="s">
        <v>67</v>
      </c>
      <c r="B246" s="254"/>
      <c r="C246" s="45" t="s">
        <v>245</v>
      </c>
      <c r="D246" s="45" t="s">
        <v>246</v>
      </c>
      <c r="E246" s="45" t="s">
        <v>222</v>
      </c>
      <c r="F246" s="45" t="s">
        <v>424</v>
      </c>
      <c r="G246" s="45"/>
      <c r="H246" s="257">
        <v>68.8</v>
      </c>
      <c r="I246" s="257">
        <v>68.8</v>
      </c>
      <c r="J246" s="206"/>
      <c r="K246" s="205">
        <f>K247</f>
        <v>48.6</v>
      </c>
      <c r="L246" s="205">
        <f>L247</f>
        <v>48.6</v>
      </c>
      <c r="N246" s="213">
        <f t="shared" si="11"/>
        <v>20.199999999999996</v>
      </c>
      <c r="O246" s="213">
        <f t="shared" si="11"/>
        <v>20.199999999999996</v>
      </c>
      <c r="P246" s="213">
        <f t="shared" si="12"/>
        <v>141.56378600823047</v>
      </c>
      <c r="Q246" s="213">
        <f t="shared" si="12"/>
        <v>141.56378600823047</v>
      </c>
    </row>
    <row r="247" spans="1:17" ht="12.75" hidden="1">
      <c r="A247" s="44" t="s">
        <v>101</v>
      </c>
      <c r="B247" s="44"/>
      <c r="C247" s="46" t="s">
        <v>245</v>
      </c>
      <c r="D247" s="46" t="s">
        <v>246</v>
      </c>
      <c r="E247" s="46" t="s">
        <v>222</v>
      </c>
      <c r="F247" s="46" t="s">
        <v>424</v>
      </c>
      <c r="G247" s="46" t="s">
        <v>214</v>
      </c>
      <c r="H247" s="51">
        <v>60.7</v>
      </c>
      <c r="I247" s="51">
        <v>60.7</v>
      </c>
      <c r="J247" s="198"/>
      <c r="K247" s="202">
        <v>48.6</v>
      </c>
      <c r="L247" s="202">
        <v>48.6</v>
      </c>
      <c r="N247" s="213">
        <f t="shared" si="11"/>
        <v>12.100000000000001</v>
      </c>
      <c r="O247" s="213">
        <f t="shared" si="11"/>
        <v>12.100000000000001</v>
      </c>
      <c r="P247" s="213">
        <f t="shared" si="12"/>
        <v>124.89711934156378</v>
      </c>
      <c r="Q247" s="213">
        <f t="shared" si="12"/>
        <v>124.89711934156378</v>
      </c>
    </row>
    <row r="248" spans="1:17" ht="39" hidden="1">
      <c r="A248" s="254" t="s">
        <v>515</v>
      </c>
      <c r="B248" s="44"/>
      <c r="C248" s="46" t="s">
        <v>245</v>
      </c>
      <c r="D248" s="46" t="s">
        <v>246</v>
      </c>
      <c r="E248" s="46" t="s">
        <v>222</v>
      </c>
      <c r="F248" s="46" t="s">
        <v>516</v>
      </c>
      <c r="G248" s="46" t="s">
        <v>214</v>
      </c>
      <c r="H248" s="256">
        <f>H249</f>
        <v>9.9</v>
      </c>
      <c r="I248" s="256">
        <f>I249</f>
        <v>9.9</v>
      </c>
      <c r="J248" s="198"/>
      <c r="K248" s="204">
        <v>25.6</v>
      </c>
      <c r="L248" s="204">
        <v>25.6</v>
      </c>
      <c r="N248" s="213">
        <f t="shared" si="11"/>
        <v>-15.700000000000001</v>
      </c>
      <c r="O248" s="213">
        <f t="shared" si="11"/>
        <v>-15.700000000000001</v>
      </c>
      <c r="P248" s="213">
        <f t="shared" si="12"/>
        <v>38.671875</v>
      </c>
      <c r="Q248" s="213">
        <f t="shared" si="12"/>
        <v>38.671875</v>
      </c>
    </row>
    <row r="249" spans="1:17" ht="12.75" hidden="1">
      <c r="A249" s="44" t="s">
        <v>101</v>
      </c>
      <c r="B249" s="255"/>
      <c r="C249" s="46" t="s">
        <v>245</v>
      </c>
      <c r="D249" s="46" t="s">
        <v>246</v>
      </c>
      <c r="E249" s="46" t="s">
        <v>222</v>
      </c>
      <c r="F249" s="46" t="s">
        <v>516</v>
      </c>
      <c r="G249" s="46" t="s">
        <v>214</v>
      </c>
      <c r="H249" s="256">
        <v>9.9</v>
      </c>
      <c r="I249" s="256">
        <v>9.9</v>
      </c>
      <c r="J249" s="198"/>
      <c r="K249" s="204">
        <v>25.6</v>
      </c>
      <c r="L249" s="204">
        <v>25.6</v>
      </c>
      <c r="N249" s="213">
        <f aca="true" t="shared" si="18" ref="N249:O252">H249-K249</f>
        <v>-15.700000000000001</v>
      </c>
      <c r="O249" s="213">
        <f t="shared" si="18"/>
        <v>-15.700000000000001</v>
      </c>
      <c r="P249" s="213">
        <f aca="true" t="shared" si="19" ref="P249:Q252">H249/K249*100</f>
        <v>38.671875</v>
      </c>
      <c r="Q249" s="213">
        <f t="shared" si="19"/>
        <v>38.671875</v>
      </c>
    </row>
    <row r="250" spans="1:17" ht="26.25" hidden="1">
      <c r="A250" s="263" t="s">
        <v>20</v>
      </c>
      <c r="B250" s="263"/>
      <c r="C250" s="46" t="s">
        <v>245</v>
      </c>
      <c r="D250" s="46" t="s">
        <v>246</v>
      </c>
      <c r="E250" s="46" t="s">
        <v>222</v>
      </c>
      <c r="F250" s="46" t="s">
        <v>425</v>
      </c>
      <c r="G250" s="46" t="s">
        <v>214</v>
      </c>
      <c r="H250" s="256">
        <v>25.6</v>
      </c>
      <c r="I250" s="256">
        <v>25.6</v>
      </c>
      <c r="J250" s="198"/>
      <c r="K250" s="204">
        <v>25.6</v>
      </c>
      <c r="L250" s="204">
        <v>25.6</v>
      </c>
      <c r="N250" s="213">
        <f t="shared" si="18"/>
        <v>0</v>
      </c>
      <c r="O250" s="213">
        <f t="shared" si="18"/>
        <v>0</v>
      </c>
      <c r="P250" s="213">
        <f t="shared" si="19"/>
        <v>100</v>
      </c>
      <c r="Q250" s="213">
        <f t="shared" si="19"/>
        <v>100</v>
      </c>
    </row>
    <row r="251" spans="1:17" s="9" customFormat="1" ht="26.25" hidden="1">
      <c r="A251" s="264" t="s">
        <v>347</v>
      </c>
      <c r="B251" s="264"/>
      <c r="C251" s="45" t="s">
        <v>245</v>
      </c>
      <c r="D251" s="45" t="s">
        <v>246</v>
      </c>
      <c r="E251" s="45" t="s">
        <v>222</v>
      </c>
      <c r="F251" s="45" t="s">
        <v>343</v>
      </c>
      <c r="G251" s="45"/>
      <c r="H251" s="257">
        <f>H252</f>
        <v>30.8</v>
      </c>
      <c r="I251" s="257">
        <f>I252</f>
        <v>30.8</v>
      </c>
      <c r="J251" s="215"/>
      <c r="K251" s="205">
        <f>K252</f>
        <v>15.7</v>
      </c>
      <c r="L251" s="205">
        <f>L252</f>
        <v>15.7</v>
      </c>
      <c r="N251" s="213">
        <f t="shared" si="18"/>
        <v>15.100000000000001</v>
      </c>
      <c r="O251" s="213">
        <f t="shared" si="18"/>
        <v>15.100000000000001</v>
      </c>
      <c r="P251" s="213">
        <f t="shared" si="19"/>
        <v>196.1783439490446</v>
      </c>
      <c r="Q251" s="213">
        <f t="shared" si="19"/>
        <v>196.1783439490446</v>
      </c>
    </row>
    <row r="252" spans="1:17" ht="12.75" hidden="1">
      <c r="A252" s="44" t="s">
        <v>101</v>
      </c>
      <c r="B252" s="44"/>
      <c r="C252" s="46" t="s">
        <v>245</v>
      </c>
      <c r="D252" s="46" t="s">
        <v>246</v>
      </c>
      <c r="E252" s="46" t="s">
        <v>222</v>
      </c>
      <c r="F252" s="46" t="s">
        <v>343</v>
      </c>
      <c r="G252" s="46" t="s">
        <v>214</v>
      </c>
      <c r="H252" s="256">
        <v>30.8</v>
      </c>
      <c r="I252" s="256">
        <v>30.8</v>
      </c>
      <c r="J252" s="198"/>
      <c r="K252" s="204">
        <v>15.7</v>
      </c>
      <c r="L252" s="204">
        <v>15.7</v>
      </c>
      <c r="N252" s="213">
        <f t="shared" si="18"/>
        <v>15.100000000000001</v>
      </c>
      <c r="O252" s="213">
        <f t="shared" si="18"/>
        <v>15.100000000000001</v>
      </c>
      <c r="P252" s="213">
        <f t="shared" si="19"/>
        <v>196.1783439490446</v>
      </c>
      <c r="Q252" s="213">
        <f t="shared" si="19"/>
        <v>196.1783439490446</v>
      </c>
    </row>
    <row r="253" spans="1:12" ht="13.5" hidden="1">
      <c r="A253" s="99" t="s">
        <v>54</v>
      </c>
      <c r="B253" s="99"/>
      <c r="C253" s="96" t="s">
        <v>245</v>
      </c>
      <c r="D253" s="96" t="s">
        <v>246</v>
      </c>
      <c r="E253" s="96" t="s">
        <v>222</v>
      </c>
      <c r="F253" s="96" t="s">
        <v>68</v>
      </c>
      <c r="G253" s="96" t="s">
        <v>214</v>
      </c>
      <c r="H253" s="98">
        <v>22.9</v>
      </c>
      <c r="I253" s="98">
        <v>22.9</v>
      </c>
      <c r="K253" s="98">
        <v>22.9</v>
      </c>
      <c r="L253" s="98">
        <v>22.9</v>
      </c>
    </row>
    <row r="254" spans="1:12" ht="13.5" hidden="1">
      <c r="A254" s="97" t="s">
        <v>18</v>
      </c>
      <c r="B254" s="97"/>
      <c r="C254" s="96" t="s">
        <v>245</v>
      </c>
      <c r="D254" s="96" t="s">
        <v>246</v>
      </c>
      <c r="E254" s="96" t="s">
        <v>222</v>
      </c>
      <c r="F254" s="96" t="s">
        <v>68</v>
      </c>
      <c r="G254" s="96" t="s">
        <v>214</v>
      </c>
      <c r="H254" s="98">
        <v>22.9</v>
      </c>
      <c r="I254" s="98">
        <v>22.9</v>
      </c>
      <c r="K254" s="98">
        <v>22.9</v>
      </c>
      <c r="L254" s="98">
        <v>22.9</v>
      </c>
    </row>
    <row r="255" spans="1:12" ht="27" hidden="1">
      <c r="A255" s="99" t="s">
        <v>20</v>
      </c>
      <c r="B255" s="99"/>
      <c r="C255" s="96" t="s">
        <v>245</v>
      </c>
      <c r="D255" s="96" t="s">
        <v>246</v>
      </c>
      <c r="E255" s="96" t="s">
        <v>222</v>
      </c>
      <c r="F255" s="96" t="s">
        <v>68</v>
      </c>
      <c r="G255" s="96" t="s">
        <v>214</v>
      </c>
      <c r="H255" s="98">
        <v>22.9</v>
      </c>
      <c r="I255" s="98">
        <v>22.9</v>
      </c>
      <c r="K255" s="98">
        <v>22.9</v>
      </c>
      <c r="L255" s="98">
        <v>22.9</v>
      </c>
    </row>
    <row r="256" spans="1:12" ht="13.5">
      <c r="A256" s="133"/>
      <c r="B256" s="133"/>
      <c r="C256" s="101"/>
      <c r="D256" s="101"/>
      <c r="E256" s="101"/>
      <c r="F256" s="101"/>
      <c r="G256" s="101"/>
      <c r="H256" s="102"/>
      <c r="I256" s="102"/>
      <c r="K256" s="102"/>
      <c r="L256" s="102"/>
    </row>
    <row r="257" spans="1:12" ht="13.5" hidden="1">
      <c r="A257" s="133" t="s">
        <v>105</v>
      </c>
      <c r="B257" s="133"/>
      <c r="C257" s="101"/>
      <c r="D257" s="101" t="s">
        <v>187</v>
      </c>
      <c r="E257" s="101"/>
      <c r="F257" s="101"/>
      <c r="G257" s="101"/>
      <c r="H257" s="134"/>
      <c r="I257" s="134"/>
      <c r="K257" s="134"/>
      <c r="L257" s="134"/>
    </row>
    <row r="258" spans="1:12" ht="13.5" hidden="1">
      <c r="A258" s="100"/>
      <c r="B258" s="100"/>
      <c r="C258" s="101"/>
      <c r="D258" s="135"/>
      <c r="E258" s="135"/>
      <c r="F258" s="135"/>
      <c r="G258" s="135"/>
      <c r="H258" s="136"/>
      <c r="I258" s="136"/>
      <c r="K258" s="136"/>
      <c r="L258" s="136"/>
    </row>
    <row r="259" spans="1:12" ht="13.5">
      <c r="A259" s="137"/>
      <c r="B259" s="137"/>
      <c r="C259" s="135"/>
      <c r="D259" s="135"/>
      <c r="E259" s="135"/>
      <c r="F259" s="135"/>
      <c r="G259" s="135"/>
      <c r="H259" s="136"/>
      <c r="I259" s="136"/>
      <c r="K259" s="136"/>
      <c r="L259" s="136"/>
    </row>
    <row r="260" spans="1:12" ht="13.5">
      <c r="A260" s="133"/>
      <c r="B260" s="133"/>
      <c r="C260" s="101"/>
      <c r="D260" s="101"/>
      <c r="E260" s="101"/>
      <c r="F260" s="101"/>
      <c r="G260" s="101"/>
      <c r="H260" s="134"/>
      <c r="I260" s="134"/>
      <c r="K260" s="134"/>
      <c r="L260" s="134"/>
    </row>
    <row r="261" spans="1:12" ht="13.5">
      <c r="A261" s="133"/>
      <c r="B261" s="133"/>
      <c r="C261" s="101"/>
      <c r="D261" s="101"/>
      <c r="E261" s="101"/>
      <c r="F261" s="101"/>
      <c r="G261" s="101"/>
      <c r="H261" s="134"/>
      <c r="I261" s="134"/>
      <c r="K261" s="134"/>
      <c r="L261" s="134"/>
    </row>
    <row r="262" spans="1:12" ht="13.5">
      <c r="A262" s="133"/>
      <c r="B262" s="133"/>
      <c r="C262" s="101"/>
      <c r="D262" s="101"/>
      <c r="E262" s="101"/>
      <c r="F262" s="101"/>
      <c r="G262" s="101"/>
      <c r="H262" s="134"/>
      <c r="I262" s="134"/>
      <c r="K262" s="134"/>
      <c r="L262" s="134"/>
    </row>
    <row r="263" spans="1:12" ht="13.5">
      <c r="A263" s="133"/>
      <c r="B263" s="133"/>
      <c r="C263" s="101"/>
      <c r="D263" s="101"/>
      <c r="E263" s="101"/>
      <c r="F263" s="101"/>
      <c r="G263" s="101"/>
      <c r="H263" s="134"/>
      <c r="I263" s="134"/>
      <c r="K263" s="134"/>
      <c r="L263" s="134"/>
    </row>
    <row r="264" spans="1:12" ht="13.5">
      <c r="A264" s="138"/>
      <c r="B264" s="138"/>
      <c r="C264" s="135"/>
      <c r="D264" s="135"/>
      <c r="E264" s="135"/>
      <c r="F264" s="135"/>
      <c r="G264" s="101"/>
      <c r="H264" s="134"/>
      <c r="I264" s="134"/>
      <c r="K264" s="134"/>
      <c r="L264" s="134"/>
    </row>
    <row r="265" spans="1:12" ht="13.5">
      <c r="A265" s="137"/>
      <c r="B265" s="137"/>
      <c r="C265" s="135"/>
      <c r="D265" s="135"/>
      <c r="E265" s="135"/>
      <c r="F265" s="135"/>
      <c r="G265" s="135"/>
      <c r="H265" s="136"/>
      <c r="I265" s="136"/>
      <c r="K265" s="136"/>
      <c r="L265" s="136"/>
    </row>
    <row r="266" spans="1:12" ht="13.5">
      <c r="A266" s="104"/>
      <c r="B266" s="104"/>
      <c r="C266" s="101"/>
      <c r="D266" s="101"/>
      <c r="E266" s="101"/>
      <c r="F266" s="101"/>
      <c r="G266" s="101"/>
      <c r="H266" s="134"/>
      <c r="I266" s="134"/>
      <c r="K266" s="134"/>
      <c r="L266" s="134"/>
    </row>
    <row r="267" spans="1:12" ht="13.5">
      <c r="A267" s="105"/>
      <c r="B267" s="105"/>
      <c r="C267" s="101"/>
      <c r="D267" s="101"/>
      <c r="E267" s="101"/>
      <c r="F267" s="101"/>
      <c r="G267" s="101"/>
      <c r="H267" s="134"/>
      <c r="I267" s="134"/>
      <c r="K267" s="134"/>
      <c r="L267" s="134"/>
    </row>
    <row r="268" spans="1:12" ht="13.5">
      <c r="A268" s="105"/>
      <c r="B268" s="105"/>
      <c r="C268" s="101"/>
      <c r="D268" s="101"/>
      <c r="E268" s="101"/>
      <c r="F268" s="101"/>
      <c r="G268" s="101"/>
      <c r="H268" s="134"/>
      <c r="I268" s="134"/>
      <c r="K268" s="134"/>
      <c r="L268" s="134"/>
    </row>
    <row r="269" spans="1:12" ht="13.5">
      <c r="A269" s="105"/>
      <c r="B269" s="105"/>
      <c r="C269" s="101"/>
      <c r="D269" s="101"/>
      <c r="E269" s="101"/>
      <c r="F269" s="101"/>
      <c r="G269" s="101"/>
      <c r="H269" s="134"/>
      <c r="I269" s="134"/>
      <c r="K269" s="134"/>
      <c r="L269" s="134"/>
    </row>
    <row r="270" spans="1:12" ht="13.5">
      <c r="A270" s="137"/>
      <c r="B270" s="137"/>
      <c r="C270" s="101"/>
      <c r="D270" s="135"/>
      <c r="E270" s="135"/>
      <c r="F270" s="135"/>
      <c r="G270" s="135"/>
      <c r="H270" s="136"/>
      <c r="I270" s="136"/>
      <c r="K270" s="136"/>
      <c r="L270" s="136"/>
    </row>
    <row r="271" spans="1:12" ht="13.5">
      <c r="A271" s="133"/>
      <c r="B271" s="133"/>
      <c r="C271" s="101"/>
      <c r="D271" s="101"/>
      <c r="E271" s="101"/>
      <c r="F271" s="101"/>
      <c r="G271" s="101"/>
      <c r="H271" s="134"/>
      <c r="I271" s="134"/>
      <c r="K271" s="134"/>
      <c r="L271" s="134"/>
    </row>
    <row r="272" spans="1:12" ht="13.5">
      <c r="A272" s="133"/>
      <c r="B272" s="133"/>
      <c r="C272" s="101"/>
      <c r="D272" s="101"/>
      <c r="E272" s="101"/>
      <c r="F272" s="101"/>
      <c r="G272" s="101"/>
      <c r="H272" s="134"/>
      <c r="I272" s="134"/>
      <c r="K272" s="134"/>
      <c r="L272" s="134"/>
    </row>
    <row r="273" spans="1:12" ht="13.5">
      <c r="A273" s="133"/>
      <c r="B273" s="133"/>
      <c r="C273" s="101"/>
      <c r="D273" s="101"/>
      <c r="E273" s="101"/>
      <c r="F273" s="101"/>
      <c r="G273" s="101"/>
      <c r="H273" s="134"/>
      <c r="I273" s="134"/>
      <c r="K273" s="134"/>
      <c r="L273" s="134"/>
    </row>
    <row r="274" spans="1:12" ht="13.5">
      <c r="A274" s="133"/>
      <c r="B274" s="133"/>
      <c r="C274" s="101"/>
      <c r="D274" s="101"/>
      <c r="E274" s="101"/>
      <c r="F274" s="101"/>
      <c r="G274" s="101"/>
      <c r="H274" s="134"/>
      <c r="I274" s="134"/>
      <c r="K274" s="134"/>
      <c r="L274" s="134"/>
    </row>
    <row r="275" spans="1:12" ht="13.5">
      <c r="A275" s="100"/>
      <c r="B275" s="100"/>
      <c r="C275" s="101"/>
      <c r="D275" s="135"/>
      <c r="E275" s="135"/>
      <c r="F275" s="135"/>
      <c r="G275" s="135"/>
      <c r="H275" s="136"/>
      <c r="I275" s="136"/>
      <c r="K275" s="136"/>
      <c r="L275" s="136"/>
    </row>
    <row r="276" spans="1:12" s="9" customFormat="1" ht="13.5">
      <c r="A276" s="137"/>
      <c r="B276" s="137"/>
      <c r="C276" s="135"/>
      <c r="D276" s="135"/>
      <c r="E276" s="135"/>
      <c r="F276" s="135"/>
      <c r="G276" s="135"/>
      <c r="H276" s="136"/>
      <c r="I276" s="136"/>
      <c r="K276" s="136"/>
      <c r="L276" s="136"/>
    </row>
    <row r="277" spans="1:12" ht="13.5">
      <c r="A277" s="137"/>
      <c r="B277" s="137"/>
      <c r="C277" s="135"/>
      <c r="D277" s="135"/>
      <c r="E277" s="135"/>
      <c r="F277" s="135"/>
      <c r="G277" s="135"/>
      <c r="H277" s="136"/>
      <c r="I277" s="136"/>
      <c r="K277" s="136"/>
      <c r="L277" s="136"/>
    </row>
    <row r="278" spans="1:12" ht="13.5">
      <c r="A278" s="105"/>
      <c r="B278" s="105"/>
      <c r="C278" s="101"/>
      <c r="D278" s="101"/>
      <c r="E278" s="101"/>
      <c r="F278" s="101"/>
      <c r="G278" s="101"/>
      <c r="H278" s="134"/>
      <c r="I278" s="134"/>
      <c r="K278" s="134"/>
      <c r="L278" s="134"/>
    </row>
    <row r="279" spans="1:12" ht="13.5">
      <c r="A279" s="133"/>
      <c r="B279" s="133"/>
      <c r="C279" s="101"/>
      <c r="D279" s="101"/>
      <c r="E279" s="101"/>
      <c r="F279" s="101"/>
      <c r="G279" s="101"/>
      <c r="H279" s="134"/>
      <c r="I279" s="134"/>
      <c r="K279" s="134"/>
      <c r="L279" s="134"/>
    </row>
    <row r="280" spans="1:12" ht="13.5">
      <c r="A280" s="133"/>
      <c r="B280" s="133"/>
      <c r="C280" s="101"/>
      <c r="D280" s="101"/>
      <c r="E280" s="101"/>
      <c r="F280" s="101"/>
      <c r="G280" s="101"/>
      <c r="H280" s="134"/>
      <c r="I280" s="134"/>
      <c r="K280" s="134"/>
      <c r="L280" s="134"/>
    </row>
    <row r="281" spans="1:12" ht="13.5">
      <c r="A281" s="133"/>
      <c r="B281" s="133"/>
      <c r="C281" s="101"/>
      <c r="D281" s="101"/>
      <c r="E281" s="101"/>
      <c r="F281" s="101"/>
      <c r="G281" s="101"/>
      <c r="H281" s="134"/>
      <c r="I281" s="134"/>
      <c r="K281" s="134"/>
      <c r="L281" s="134"/>
    </row>
    <row r="282" spans="1:12" s="9" customFormat="1" ht="13.5">
      <c r="A282" s="137"/>
      <c r="B282" s="137"/>
      <c r="C282" s="135"/>
      <c r="D282" s="135"/>
      <c r="E282" s="135"/>
      <c r="F282" s="135"/>
      <c r="G282" s="135"/>
      <c r="H282" s="136"/>
      <c r="I282" s="136"/>
      <c r="K282" s="136"/>
      <c r="L282" s="136"/>
    </row>
    <row r="283" spans="1:12" ht="13.5">
      <c r="A283" s="137"/>
      <c r="B283" s="137"/>
      <c r="C283" s="135"/>
      <c r="D283" s="135"/>
      <c r="E283" s="135"/>
      <c r="F283" s="135"/>
      <c r="G283" s="135"/>
      <c r="H283" s="136"/>
      <c r="I283" s="136"/>
      <c r="K283" s="136"/>
      <c r="L283" s="136"/>
    </row>
    <row r="284" spans="1:12" ht="13.5">
      <c r="A284" s="104"/>
      <c r="B284" s="104"/>
      <c r="C284" s="101"/>
      <c r="D284" s="101"/>
      <c r="E284" s="101"/>
      <c r="F284" s="101"/>
      <c r="G284" s="101"/>
      <c r="H284" s="134"/>
      <c r="I284" s="134"/>
      <c r="K284" s="134"/>
      <c r="L284" s="134"/>
    </row>
    <row r="285" spans="1:12" ht="13.5">
      <c r="A285" s="105"/>
      <c r="B285" s="105"/>
      <c r="C285" s="101"/>
      <c r="D285" s="101"/>
      <c r="E285" s="101"/>
      <c r="F285" s="101"/>
      <c r="G285" s="101"/>
      <c r="H285" s="134"/>
      <c r="I285" s="134"/>
      <c r="K285" s="134"/>
      <c r="L285" s="134"/>
    </row>
    <row r="286" spans="1:12" ht="13.5">
      <c r="A286" s="105"/>
      <c r="B286" s="105"/>
      <c r="C286" s="101"/>
      <c r="D286" s="101"/>
      <c r="E286" s="101"/>
      <c r="F286" s="101"/>
      <c r="G286" s="101"/>
      <c r="H286" s="134"/>
      <c r="I286" s="134"/>
      <c r="K286" s="134"/>
      <c r="L286" s="134"/>
    </row>
    <row r="287" spans="1:12" ht="13.5">
      <c r="A287" s="105"/>
      <c r="B287" s="105"/>
      <c r="C287" s="101"/>
      <c r="D287" s="101"/>
      <c r="E287" s="101"/>
      <c r="F287" s="101"/>
      <c r="G287" s="101"/>
      <c r="H287" s="134"/>
      <c r="I287" s="134"/>
      <c r="K287" s="134"/>
      <c r="L287" s="134"/>
    </row>
    <row r="288" spans="1:12" ht="13.5">
      <c r="A288" s="137"/>
      <c r="B288" s="137"/>
      <c r="C288" s="135"/>
      <c r="D288" s="135"/>
      <c r="E288" s="135"/>
      <c r="F288" s="135"/>
      <c r="G288" s="135"/>
      <c r="H288" s="136"/>
      <c r="I288" s="136"/>
      <c r="K288" s="136"/>
      <c r="L288" s="136"/>
    </row>
    <row r="289" spans="1:12" ht="13.5">
      <c r="A289" s="104"/>
      <c r="B289" s="104"/>
      <c r="C289" s="101"/>
      <c r="D289" s="101"/>
      <c r="E289" s="101"/>
      <c r="F289" s="101"/>
      <c r="G289" s="101"/>
      <c r="H289" s="134"/>
      <c r="I289" s="134"/>
      <c r="K289" s="134"/>
      <c r="L289" s="134"/>
    </row>
    <row r="290" spans="1:12" ht="13.5">
      <c r="A290" s="133"/>
      <c r="B290" s="133"/>
      <c r="C290" s="101"/>
      <c r="D290" s="101"/>
      <c r="E290" s="101"/>
      <c r="F290" s="101"/>
      <c r="G290" s="101"/>
      <c r="H290" s="134"/>
      <c r="I290" s="134"/>
      <c r="K290" s="134"/>
      <c r="L290" s="134"/>
    </row>
    <row r="291" spans="1:12" ht="13.5">
      <c r="A291" s="105"/>
      <c r="B291" s="105"/>
      <c r="C291" s="101"/>
      <c r="D291" s="101"/>
      <c r="E291" s="101"/>
      <c r="F291" s="101"/>
      <c r="G291" s="101"/>
      <c r="H291" s="134"/>
      <c r="I291" s="134"/>
      <c r="K291" s="134"/>
      <c r="L291" s="134"/>
    </row>
    <row r="292" spans="1:12" ht="13.5">
      <c r="A292" s="105"/>
      <c r="B292" s="105"/>
      <c r="C292" s="101"/>
      <c r="D292" s="101"/>
      <c r="E292" s="101"/>
      <c r="F292" s="101"/>
      <c r="G292" s="101"/>
      <c r="H292" s="134"/>
      <c r="I292" s="134"/>
      <c r="K292" s="134"/>
      <c r="L292" s="134"/>
    </row>
    <row r="293" spans="1:12" s="4" customFormat="1" ht="13.5">
      <c r="A293" s="100"/>
      <c r="B293" s="100"/>
      <c r="C293" s="135"/>
      <c r="D293" s="135"/>
      <c r="E293" s="135"/>
      <c r="F293" s="135"/>
      <c r="G293" s="135"/>
      <c r="H293" s="139"/>
      <c r="I293" s="139"/>
      <c r="K293" s="139"/>
      <c r="L293" s="139"/>
    </row>
    <row r="294" spans="1:12" ht="13.5">
      <c r="A294" s="140"/>
      <c r="B294" s="140"/>
      <c r="C294" s="135"/>
      <c r="D294" s="135"/>
      <c r="E294" s="135"/>
      <c r="F294" s="135"/>
      <c r="G294" s="135"/>
      <c r="H294" s="139"/>
      <c r="I294" s="139"/>
      <c r="K294" s="139"/>
      <c r="L294" s="139"/>
    </row>
    <row r="295" spans="1:12" ht="14.25">
      <c r="A295" s="141"/>
      <c r="B295" s="141"/>
      <c r="C295" s="135"/>
      <c r="D295" s="135"/>
      <c r="E295" s="135"/>
      <c r="F295" s="135"/>
      <c r="G295" s="135"/>
      <c r="H295" s="139"/>
      <c r="I295" s="139"/>
      <c r="K295" s="139"/>
      <c r="L295" s="139"/>
    </row>
    <row r="296" spans="1:12" ht="14.25">
      <c r="A296" s="103"/>
      <c r="B296" s="103"/>
      <c r="C296" s="135"/>
      <c r="D296" s="135"/>
      <c r="E296" s="135"/>
      <c r="F296" s="140"/>
      <c r="G296" s="135"/>
      <c r="H296" s="139"/>
      <c r="I296" s="139"/>
      <c r="K296" s="139"/>
      <c r="L296" s="139"/>
    </row>
    <row r="297" spans="1:12" ht="13.5">
      <c r="A297" s="105"/>
      <c r="B297" s="105"/>
      <c r="C297" s="101"/>
      <c r="D297" s="101"/>
      <c r="E297" s="101"/>
      <c r="F297" s="106"/>
      <c r="G297" s="101"/>
      <c r="H297" s="102"/>
      <c r="I297" s="102"/>
      <c r="K297" s="102"/>
      <c r="L297" s="102"/>
    </row>
    <row r="298" spans="1:12" ht="13.5">
      <c r="A298" s="138"/>
      <c r="B298" s="138"/>
      <c r="C298" s="135"/>
      <c r="D298" s="135"/>
      <c r="E298" s="135"/>
      <c r="F298" s="135"/>
      <c r="G298" s="135"/>
      <c r="H298" s="139"/>
      <c r="I298" s="139"/>
      <c r="K298" s="139"/>
      <c r="L298" s="139"/>
    </row>
    <row r="299" spans="1:12" ht="14.25">
      <c r="A299" s="103"/>
      <c r="B299" s="103"/>
      <c r="C299" s="135"/>
      <c r="D299" s="135"/>
      <c r="E299" s="135"/>
      <c r="F299" s="135"/>
      <c r="G299" s="135"/>
      <c r="H299" s="139"/>
      <c r="I299" s="139"/>
      <c r="K299" s="139"/>
      <c r="L299" s="139"/>
    </row>
    <row r="300" spans="1:12" ht="14.25">
      <c r="A300" s="103"/>
      <c r="B300" s="103"/>
      <c r="C300" s="135"/>
      <c r="D300" s="135"/>
      <c r="E300" s="135"/>
      <c r="F300" s="135"/>
      <c r="G300" s="135"/>
      <c r="H300" s="139"/>
      <c r="I300" s="139"/>
      <c r="K300" s="139"/>
      <c r="L300" s="139"/>
    </row>
    <row r="301" spans="1:12" ht="14.25">
      <c r="A301" s="103"/>
      <c r="B301" s="103"/>
      <c r="C301" s="135"/>
      <c r="D301" s="135"/>
      <c r="E301" s="135"/>
      <c r="F301" s="135"/>
      <c r="G301" s="135"/>
      <c r="H301" s="139"/>
      <c r="I301" s="139"/>
      <c r="K301" s="139"/>
      <c r="L301" s="139"/>
    </row>
    <row r="302" spans="1:12" ht="14.25">
      <c r="A302" s="103"/>
      <c r="B302" s="103"/>
      <c r="C302" s="135"/>
      <c r="D302" s="135"/>
      <c r="E302" s="135"/>
      <c r="F302" s="135"/>
      <c r="G302" s="135"/>
      <c r="H302" s="139"/>
      <c r="I302" s="139"/>
      <c r="K302" s="139"/>
      <c r="L302" s="139"/>
    </row>
    <row r="303" spans="1:12" ht="14.25">
      <c r="A303" s="103"/>
      <c r="B303" s="103"/>
      <c r="C303" s="135"/>
      <c r="D303" s="135"/>
      <c r="E303" s="135"/>
      <c r="F303" s="135"/>
      <c r="G303" s="135"/>
      <c r="H303" s="139"/>
      <c r="I303" s="139"/>
      <c r="K303" s="139"/>
      <c r="L303" s="139"/>
    </row>
    <row r="304" spans="1:12" ht="14.25">
      <c r="A304" s="103"/>
      <c r="B304" s="103"/>
      <c r="C304" s="135"/>
      <c r="D304" s="135"/>
      <c r="E304" s="135"/>
      <c r="F304" s="135"/>
      <c r="G304" s="135"/>
      <c r="H304" s="136"/>
      <c r="I304" s="136"/>
      <c r="K304" s="136"/>
      <c r="L304" s="136"/>
    </row>
    <row r="305" spans="1:12" ht="14.25">
      <c r="A305" s="103"/>
      <c r="B305" s="103"/>
      <c r="C305" s="135"/>
      <c r="D305" s="135"/>
      <c r="E305" s="135"/>
      <c r="F305" s="135"/>
      <c r="G305" s="135"/>
      <c r="H305" s="136"/>
      <c r="I305" s="136"/>
      <c r="K305" s="136"/>
      <c r="L305" s="136"/>
    </row>
    <row r="306" spans="1:12" ht="14.25">
      <c r="A306" s="103"/>
      <c r="B306" s="103"/>
      <c r="C306" s="135"/>
      <c r="D306" s="135"/>
      <c r="E306" s="135"/>
      <c r="F306" s="135"/>
      <c r="G306" s="135"/>
      <c r="H306" s="139"/>
      <c r="I306" s="139"/>
      <c r="K306" s="139"/>
      <c r="L306" s="139"/>
    </row>
    <row r="307" spans="1:12" ht="14.25">
      <c r="A307" s="103"/>
      <c r="B307" s="103"/>
      <c r="C307" s="135"/>
      <c r="D307" s="135"/>
      <c r="E307" s="135"/>
      <c r="F307" s="135"/>
      <c r="G307" s="135"/>
      <c r="H307" s="139"/>
      <c r="I307" s="139"/>
      <c r="K307" s="139"/>
      <c r="L307" s="139"/>
    </row>
    <row r="308" spans="1:12" ht="14.25">
      <c r="A308" s="103"/>
      <c r="B308" s="103"/>
      <c r="C308" s="135"/>
      <c r="D308" s="135"/>
      <c r="E308" s="135"/>
      <c r="F308" s="135"/>
      <c r="G308" s="135"/>
      <c r="H308" s="139"/>
      <c r="I308" s="139"/>
      <c r="K308" s="139"/>
      <c r="L308" s="139"/>
    </row>
    <row r="309" spans="1:12" ht="14.25">
      <c r="A309" s="103"/>
      <c r="B309" s="103"/>
      <c r="C309" s="135"/>
      <c r="D309" s="135"/>
      <c r="E309" s="135"/>
      <c r="F309" s="135"/>
      <c r="G309" s="135"/>
      <c r="H309" s="139"/>
      <c r="I309" s="139"/>
      <c r="K309" s="139"/>
      <c r="L309" s="139"/>
    </row>
    <row r="310" spans="1:12" ht="14.25">
      <c r="A310" s="103"/>
      <c r="B310" s="103"/>
      <c r="C310" s="135"/>
      <c r="D310" s="135"/>
      <c r="E310" s="135"/>
      <c r="F310" s="135"/>
      <c r="G310" s="135"/>
      <c r="H310" s="136"/>
      <c r="I310" s="136"/>
      <c r="K310" s="136"/>
      <c r="L310" s="136"/>
    </row>
    <row r="311" spans="1:12" ht="14.25">
      <c r="A311" s="103"/>
      <c r="B311" s="103"/>
      <c r="C311" s="135"/>
      <c r="D311" s="135"/>
      <c r="E311" s="135"/>
      <c r="F311" s="135"/>
      <c r="G311" s="135"/>
      <c r="H311" s="136"/>
      <c r="I311" s="136"/>
      <c r="K311" s="136"/>
      <c r="L311" s="136"/>
    </row>
    <row r="312" spans="1:12" ht="14.25">
      <c r="A312" s="103"/>
      <c r="B312" s="103"/>
      <c r="C312" s="135"/>
      <c r="D312" s="135"/>
      <c r="E312" s="135"/>
      <c r="F312" s="135"/>
      <c r="G312" s="135"/>
      <c r="H312" s="139"/>
      <c r="I312" s="139"/>
      <c r="K312" s="139"/>
      <c r="L312" s="139"/>
    </row>
    <row r="313" spans="1:12" ht="14.25">
      <c r="A313" s="103"/>
      <c r="B313" s="103"/>
      <c r="C313" s="135"/>
      <c r="D313" s="135"/>
      <c r="E313" s="135"/>
      <c r="F313" s="135"/>
      <c r="G313" s="135"/>
      <c r="H313" s="139"/>
      <c r="I313" s="139"/>
      <c r="K313" s="139"/>
      <c r="L313" s="139"/>
    </row>
    <row r="314" spans="1:12" ht="14.25">
      <c r="A314" s="103"/>
      <c r="B314" s="103"/>
      <c r="C314" s="135"/>
      <c r="D314" s="135"/>
      <c r="E314" s="135"/>
      <c r="F314" s="135"/>
      <c r="G314" s="135"/>
      <c r="H314" s="139"/>
      <c r="I314" s="139"/>
      <c r="K314" s="139"/>
      <c r="L314" s="139"/>
    </row>
    <row r="315" spans="1:12" ht="14.25">
      <c r="A315" s="103"/>
      <c r="B315" s="103"/>
      <c r="C315" s="135"/>
      <c r="D315" s="135"/>
      <c r="E315" s="135"/>
      <c r="F315" s="135"/>
      <c r="G315" s="135"/>
      <c r="H315" s="139"/>
      <c r="I315" s="139"/>
      <c r="K315" s="139"/>
      <c r="L315" s="139"/>
    </row>
    <row r="316" spans="1:12" ht="14.25">
      <c r="A316" s="103"/>
      <c r="B316" s="103"/>
      <c r="C316" s="135"/>
      <c r="D316" s="135"/>
      <c r="E316" s="135"/>
      <c r="F316" s="135"/>
      <c r="G316" s="135"/>
      <c r="H316" s="136"/>
      <c r="I316" s="136"/>
      <c r="K316" s="136"/>
      <c r="L316" s="136"/>
    </row>
    <row r="317" spans="1:12" ht="14.25">
      <c r="A317" s="103"/>
      <c r="B317" s="103"/>
      <c r="C317" s="135"/>
      <c r="D317" s="135"/>
      <c r="E317" s="135"/>
      <c r="F317" s="135"/>
      <c r="G317" s="135"/>
      <c r="H317" s="136"/>
      <c r="I317" s="136"/>
      <c r="K317" s="136"/>
      <c r="L317" s="136"/>
    </row>
    <row r="318" spans="1:12" ht="14.25">
      <c r="A318" s="103"/>
      <c r="B318" s="103"/>
      <c r="C318" s="135"/>
      <c r="D318" s="135"/>
      <c r="E318" s="135"/>
      <c r="F318" s="135"/>
      <c r="G318" s="135"/>
      <c r="H318" s="136"/>
      <c r="I318" s="136"/>
      <c r="K318" s="136"/>
      <c r="L318" s="136"/>
    </row>
    <row r="319" spans="1:12" ht="13.5">
      <c r="A319" s="105"/>
      <c r="B319" s="105"/>
      <c r="C319" s="101"/>
      <c r="D319" s="101"/>
      <c r="E319" s="101"/>
      <c r="F319" s="101"/>
      <c r="G319" s="101"/>
      <c r="H319" s="102"/>
      <c r="I319" s="102"/>
      <c r="K319" s="102"/>
      <c r="L319" s="102"/>
    </row>
    <row r="320" spans="1:12" ht="13.5">
      <c r="A320" s="104"/>
      <c r="B320" s="104"/>
      <c r="C320" s="101"/>
      <c r="D320" s="101"/>
      <c r="E320" s="101"/>
      <c r="F320" s="101"/>
      <c r="G320" s="101"/>
      <c r="H320" s="102"/>
      <c r="I320" s="102"/>
      <c r="K320" s="102"/>
      <c r="L320" s="102"/>
    </row>
    <row r="321" spans="1:12" ht="13.5">
      <c r="A321" s="105"/>
      <c r="B321" s="105"/>
      <c r="C321" s="101"/>
      <c r="D321" s="101"/>
      <c r="E321" s="101"/>
      <c r="F321" s="101"/>
      <c r="G321" s="101"/>
      <c r="H321" s="102"/>
      <c r="I321" s="102"/>
      <c r="K321" s="102"/>
      <c r="L321" s="102"/>
    </row>
    <row r="322" spans="1:12" ht="13.5">
      <c r="A322" s="105"/>
      <c r="B322" s="105"/>
      <c r="C322" s="101"/>
      <c r="D322" s="101"/>
      <c r="E322" s="101"/>
      <c r="F322" s="101"/>
      <c r="G322" s="101"/>
      <c r="H322" s="102"/>
      <c r="I322" s="102"/>
      <c r="K322" s="102"/>
      <c r="L322" s="102"/>
    </row>
    <row r="323" spans="1:12" ht="13.5">
      <c r="A323" s="105"/>
      <c r="B323" s="105"/>
      <c r="C323" s="101"/>
      <c r="D323" s="101"/>
      <c r="E323" s="101"/>
      <c r="F323" s="101"/>
      <c r="G323" s="101"/>
      <c r="H323" s="134"/>
      <c r="I323" s="134"/>
      <c r="K323" s="134"/>
      <c r="L323" s="134"/>
    </row>
    <row r="324" spans="1:12" ht="13.5">
      <c r="A324" s="105"/>
      <c r="B324" s="105"/>
      <c r="C324" s="101"/>
      <c r="D324" s="101"/>
      <c r="E324" s="101"/>
      <c r="F324" s="101"/>
      <c r="G324" s="101"/>
      <c r="H324" s="134"/>
      <c r="I324" s="134"/>
      <c r="K324" s="134"/>
      <c r="L324" s="134"/>
    </row>
    <row r="325" spans="1:12" ht="13.5">
      <c r="A325" s="105"/>
      <c r="B325" s="105"/>
      <c r="C325" s="101"/>
      <c r="D325" s="101"/>
      <c r="E325" s="101"/>
      <c r="F325" s="101"/>
      <c r="G325" s="101"/>
      <c r="H325" s="102"/>
      <c r="I325" s="102"/>
      <c r="K325" s="102"/>
      <c r="L325" s="102"/>
    </row>
    <row r="326" spans="1:12" ht="13.5">
      <c r="A326" s="100"/>
      <c r="B326" s="100"/>
      <c r="C326" s="135"/>
      <c r="D326" s="135"/>
      <c r="E326" s="135"/>
      <c r="F326" s="101"/>
      <c r="G326" s="101"/>
      <c r="H326" s="102"/>
      <c r="I326" s="102"/>
      <c r="K326" s="102"/>
      <c r="L326" s="102"/>
    </row>
    <row r="327" spans="1:12" ht="13.5">
      <c r="A327" s="100"/>
      <c r="B327" s="100"/>
      <c r="C327" s="135"/>
      <c r="D327" s="135"/>
      <c r="E327" s="135"/>
      <c r="F327" s="135"/>
      <c r="G327" s="101"/>
      <c r="H327" s="136"/>
      <c r="I327" s="136"/>
      <c r="K327" s="136"/>
      <c r="L327" s="136"/>
    </row>
    <row r="328" spans="1:12" ht="14.25">
      <c r="A328" s="103"/>
      <c r="B328" s="103"/>
      <c r="C328" s="101"/>
      <c r="D328" s="101"/>
      <c r="E328" s="101"/>
      <c r="F328" s="101"/>
      <c r="G328" s="101"/>
      <c r="H328" s="134"/>
      <c r="I328" s="134"/>
      <c r="K328" s="134"/>
      <c r="L328" s="134"/>
    </row>
    <row r="329" spans="1:12" ht="13.5">
      <c r="A329" s="104"/>
      <c r="B329" s="104"/>
      <c r="C329" s="101"/>
      <c r="D329" s="101"/>
      <c r="E329" s="101"/>
      <c r="F329" s="101"/>
      <c r="G329" s="101"/>
      <c r="H329" s="134"/>
      <c r="I329" s="134"/>
      <c r="K329" s="134"/>
      <c r="L329" s="134"/>
    </row>
    <row r="330" spans="1:12" ht="13.5">
      <c r="A330" s="105"/>
      <c r="B330" s="105"/>
      <c r="C330" s="101"/>
      <c r="D330" s="101"/>
      <c r="E330" s="101"/>
      <c r="F330" s="101"/>
      <c r="G330" s="101"/>
      <c r="H330" s="134"/>
      <c r="I330" s="134"/>
      <c r="K330" s="134"/>
      <c r="L330" s="134"/>
    </row>
    <row r="331" spans="1:12" ht="13.5">
      <c r="A331" s="105"/>
      <c r="B331" s="105"/>
      <c r="C331" s="101"/>
      <c r="D331" s="101"/>
      <c r="E331" s="101"/>
      <c r="F331" s="101"/>
      <c r="G331" s="101"/>
      <c r="H331" s="134"/>
      <c r="I331" s="134"/>
      <c r="K331" s="134"/>
      <c r="L331" s="134"/>
    </row>
    <row r="332" spans="1:12" ht="13.5">
      <c r="A332" s="100"/>
      <c r="B332" s="100"/>
      <c r="C332" s="135"/>
      <c r="D332" s="135"/>
      <c r="E332" s="135"/>
      <c r="F332" s="135"/>
      <c r="G332" s="101"/>
      <c r="H332" s="136"/>
      <c r="I332" s="136"/>
      <c r="K332" s="136"/>
      <c r="L332" s="136"/>
    </row>
    <row r="333" spans="1:12" ht="14.25">
      <c r="A333" s="103"/>
      <c r="B333" s="103"/>
      <c r="C333" s="101"/>
      <c r="D333" s="101"/>
      <c r="E333" s="101"/>
      <c r="F333" s="101"/>
      <c r="G333" s="101"/>
      <c r="H333" s="134"/>
      <c r="I333" s="134"/>
      <c r="K333" s="134"/>
      <c r="L333" s="134"/>
    </row>
    <row r="334" spans="1:12" ht="13.5">
      <c r="A334" s="104"/>
      <c r="B334" s="104"/>
      <c r="C334" s="101"/>
      <c r="D334" s="101"/>
      <c r="E334" s="101"/>
      <c r="F334" s="101"/>
      <c r="G334" s="101"/>
      <c r="H334" s="134"/>
      <c r="I334" s="134"/>
      <c r="K334" s="134"/>
      <c r="L334" s="134"/>
    </row>
    <row r="335" spans="1:12" ht="13.5">
      <c r="A335" s="105"/>
      <c r="B335" s="105"/>
      <c r="C335" s="101"/>
      <c r="D335" s="101"/>
      <c r="E335" s="101"/>
      <c r="F335" s="101"/>
      <c r="G335" s="101"/>
      <c r="H335" s="134"/>
      <c r="I335" s="134"/>
      <c r="K335" s="134"/>
      <c r="L335" s="134"/>
    </row>
    <row r="336" spans="1:12" ht="13.5">
      <c r="A336" s="105"/>
      <c r="B336" s="105"/>
      <c r="C336" s="101"/>
      <c r="D336" s="101"/>
      <c r="E336" s="101"/>
      <c r="F336" s="101"/>
      <c r="G336" s="101"/>
      <c r="H336" s="134"/>
      <c r="I336" s="134"/>
      <c r="K336" s="134"/>
      <c r="L336" s="134"/>
    </row>
    <row r="337" spans="1:12" ht="13.5">
      <c r="A337" s="133"/>
      <c r="B337" s="133"/>
      <c r="C337" s="101"/>
      <c r="D337" s="101"/>
      <c r="E337" s="101"/>
      <c r="F337" s="101"/>
      <c r="G337" s="101"/>
      <c r="H337" s="134"/>
      <c r="I337" s="134"/>
      <c r="K337" s="134"/>
      <c r="L337" s="134"/>
    </row>
    <row r="338" spans="1:12" ht="13.5">
      <c r="A338" s="100"/>
      <c r="B338" s="100"/>
      <c r="C338" s="101"/>
      <c r="D338" s="135"/>
      <c r="E338" s="135"/>
      <c r="F338" s="135"/>
      <c r="G338" s="135"/>
      <c r="H338" s="136"/>
      <c r="I338" s="136"/>
      <c r="K338" s="136"/>
      <c r="L338" s="136"/>
    </row>
    <row r="339" spans="1:12" ht="14.25">
      <c r="A339" s="103"/>
      <c r="B339" s="103"/>
      <c r="C339" s="101"/>
      <c r="D339" s="101"/>
      <c r="E339" s="101"/>
      <c r="F339" s="101"/>
      <c r="G339" s="101"/>
      <c r="H339" s="134"/>
      <c r="I339" s="134"/>
      <c r="K339" s="134"/>
      <c r="L339" s="134"/>
    </row>
    <row r="340" spans="1:12" ht="13.5">
      <c r="A340" s="133"/>
      <c r="B340" s="133"/>
      <c r="C340" s="101"/>
      <c r="D340" s="101"/>
      <c r="E340" s="101"/>
      <c r="F340" s="101"/>
      <c r="G340" s="101"/>
      <c r="H340" s="134"/>
      <c r="I340" s="134"/>
      <c r="K340" s="134"/>
      <c r="L340" s="134"/>
    </row>
    <row r="341" spans="1:12" ht="13.5">
      <c r="A341" s="133"/>
      <c r="B341" s="133"/>
      <c r="C341" s="101"/>
      <c r="D341" s="101"/>
      <c r="E341" s="101"/>
      <c r="F341" s="101"/>
      <c r="G341" s="101"/>
      <c r="H341" s="134"/>
      <c r="I341" s="134"/>
      <c r="K341" s="134"/>
      <c r="L341" s="134"/>
    </row>
    <row r="342" spans="1:12" ht="13.5">
      <c r="A342" s="133"/>
      <c r="B342" s="133"/>
      <c r="C342" s="101"/>
      <c r="D342" s="101"/>
      <c r="E342" s="101"/>
      <c r="F342" s="101"/>
      <c r="G342" s="101"/>
      <c r="H342" s="134"/>
      <c r="I342" s="134"/>
      <c r="K342" s="134"/>
      <c r="L342" s="134"/>
    </row>
    <row r="343" spans="1:12" ht="14.25">
      <c r="A343" s="103"/>
      <c r="B343" s="103"/>
      <c r="C343" s="101"/>
      <c r="D343" s="135"/>
      <c r="E343" s="135"/>
      <c r="F343" s="135"/>
      <c r="G343" s="135"/>
      <c r="H343" s="102"/>
      <c r="I343" s="102"/>
      <c r="K343" s="102"/>
      <c r="L343" s="102"/>
    </row>
    <row r="344" spans="1:12" ht="13.5">
      <c r="A344" s="104"/>
      <c r="B344" s="104"/>
      <c r="C344" s="101"/>
      <c r="D344" s="101"/>
      <c r="E344" s="101"/>
      <c r="F344" s="101"/>
      <c r="G344" s="101"/>
      <c r="H344" s="102"/>
      <c r="I344" s="102"/>
      <c r="K344" s="102"/>
      <c r="L344" s="102"/>
    </row>
    <row r="345" spans="1:12" ht="13.5">
      <c r="A345" s="105"/>
      <c r="B345" s="105"/>
      <c r="C345" s="101"/>
      <c r="D345" s="101"/>
      <c r="E345" s="101"/>
      <c r="F345" s="101"/>
      <c r="G345" s="101"/>
      <c r="H345" s="102"/>
      <c r="I345" s="102"/>
      <c r="K345" s="102"/>
      <c r="L345" s="102"/>
    </row>
    <row r="346" spans="1:12" ht="13.5">
      <c r="A346" s="105"/>
      <c r="B346" s="105"/>
      <c r="C346" s="101"/>
      <c r="D346" s="101"/>
      <c r="E346" s="101"/>
      <c r="F346" s="101"/>
      <c r="G346" s="101"/>
      <c r="H346" s="102"/>
      <c r="I346" s="102"/>
      <c r="K346" s="102"/>
      <c r="L346" s="102"/>
    </row>
    <row r="347" spans="1:12" ht="13.5">
      <c r="A347" s="105"/>
      <c r="B347" s="105"/>
      <c r="C347" s="101"/>
      <c r="D347" s="101"/>
      <c r="E347" s="101"/>
      <c r="F347" s="101"/>
      <c r="G347" s="101"/>
      <c r="H347" s="134"/>
      <c r="I347" s="134"/>
      <c r="K347" s="134"/>
      <c r="L347" s="134"/>
    </row>
    <row r="348" spans="1:12" ht="13.5">
      <c r="A348" s="105"/>
      <c r="B348" s="105"/>
      <c r="C348" s="101"/>
      <c r="D348" s="101"/>
      <c r="E348" s="101"/>
      <c r="F348" s="101"/>
      <c r="G348" s="101"/>
      <c r="H348" s="134"/>
      <c r="I348" s="134"/>
      <c r="K348" s="134"/>
      <c r="L348" s="134"/>
    </row>
    <row r="349" spans="1:12" ht="13.5">
      <c r="A349" s="100"/>
      <c r="B349" s="100"/>
      <c r="C349" s="101"/>
      <c r="D349" s="101"/>
      <c r="E349" s="101"/>
      <c r="F349" s="135"/>
      <c r="G349" s="135"/>
      <c r="H349" s="136"/>
      <c r="I349" s="136"/>
      <c r="K349" s="136"/>
      <c r="L349" s="136"/>
    </row>
    <row r="350" spans="1:12" ht="14.25">
      <c r="A350" s="103"/>
      <c r="B350" s="103"/>
      <c r="C350" s="101"/>
      <c r="D350" s="101"/>
      <c r="E350" s="101"/>
      <c r="F350" s="101"/>
      <c r="G350" s="101"/>
      <c r="H350" s="134"/>
      <c r="I350" s="134"/>
      <c r="K350" s="134"/>
      <c r="L350" s="134"/>
    </row>
    <row r="351" spans="1:12" ht="13.5">
      <c r="A351" s="104"/>
      <c r="B351" s="104"/>
      <c r="C351" s="101"/>
      <c r="D351" s="101"/>
      <c r="E351" s="101"/>
      <c r="F351" s="101"/>
      <c r="G351" s="101"/>
      <c r="H351" s="134"/>
      <c r="I351" s="134"/>
      <c r="K351" s="134"/>
      <c r="L351" s="134"/>
    </row>
    <row r="352" spans="1:12" ht="13.5">
      <c r="A352" s="105"/>
      <c r="B352" s="105"/>
      <c r="C352" s="101"/>
      <c r="D352" s="101"/>
      <c r="E352" s="101"/>
      <c r="F352" s="101"/>
      <c r="G352" s="101"/>
      <c r="H352" s="134"/>
      <c r="I352" s="134"/>
      <c r="K352" s="134"/>
      <c r="L352" s="134"/>
    </row>
    <row r="353" spans="1:12" ht="13.5">
      <c r="A353" s="105"/>
      <c r="B353" s="105"/>
      <c r="C353" s="101"/>
      <c r="D353" s="101"/>
      <c r="E353" s="101"/>
      <c r="F353" s="101"/>
      <c r="G353" s="101"/>
      <c r="H353" s="134"/>
      <c r="I353" s="134"/>
      <c r="K353" s="134"/>
      <c r="L353" s="134"/>
    </row>
    <row r="354" spans="1:12" ht="13.5">
      <c r="A354" s="105"/>
      <c r="B354" s="105"/>
      <c r="C354" s="101"/>
      <c r="D354" s="101"/>
      <c r="E354" s="101"/>
      <c r="F354" s="101"/>
      <c r="G354" s="101"/>
      <c r="H354" s="134"/>
      <c r="I354" s="134"/>
      <c r="K354" s="134"/>
      <c r="L354" s="134"/>
    </row>
    <row r="355" spans="1:12" ht="13.5">
      <c r="A355" s="105"/>
      <c r="B355" s="105"/>
      <c r="C355" s="101"/>
      <c r="D355" s="101"/>
      <c r="E355" s="101"/>
      <c r="F355" s="101"/>
      <c r="G355" s="101"/>
      <c r="H355" s="134"/>
      <c r="I355" s="134"/>
      <c r="K355" s="134"/>
      <c r="L355" s="134"/>
    </row>
    <row r="356" spans="1:12" ht="13.5">
      <c r="A356" s="105"/>
      <c r="B356" s="105"/>
      <c r="C356" s="101"/>
      <c r="D356" s="101"/>
      <c r="E356" s="101"/>
      <c r="F356" s="101"/>
      <c r="G356" s="101"/>
      <c r="H356" s="134"/>
      <c r="I356" s="134"/>
      <c r="K356" s="134"/>
      <c r="L356" s="134"/>
    </row>
    <row r="357" spans="1:12" ht="13.5">
      <c r="A357" s="133"/>
      <c r="B357" s="133"/>
      <c r="C357" s="101"/>
      <c r="D357" s="101"/>
      <c r="E357" s="101"/>
      <c r="F357" s="101"/>
      <c r="G357" s="101"/>
      <c r="H357" s="134"/>
      <c r="I357" s="134"/>
      <c r="K357" s="134"/>
      <c r="L357" s="134"/>
    </row>
    <row r="358" spans="1:12" ht="13.5">
      <c r="A358" s="133"/>
      <c r="B358" s="133"/>
      <c r="C358" s="101"/>
      <c r="D358" s="101"/>
      <c r="E358" s="101"/>
      <c r="F358" s="101"/>
      <c r="G358" s="101"/>
      <c r="H358" s="134"/>
      <c r="I358" s="134"/>
      <c r="K358" s="134"/>
      <c r="L358" s="134"/>
    </row>
    <row r="359" spans="1:12" ht="13.5">
      <c r="A359" s="133"/>
      <c r="B359" s="133"/>
      <c r="C359" s="101"/>
      <c r="D359" s="101"/>
      <c r="E359" s="101"/>
      <c r="F359" s="101"/>
      <c r="G359" s="101"/>
      <c r="H359" s="134"/>
      <c r="I359" s="134"/>
      <c r="K359" s="134"/>
      <c r="L359" s="134"/>
    </row>
    <row r="360" spans="1:12" ht="13.5">
      <c r="A360" s="104"/>
      <c r="B360" s="104"/>
      <c r="C360" s="101"/>
      <c r="D360" s="101"/>
      <c r="E360" s="101"/>
      <c r="F360" s="101"/>
      <c r="G360" s="101"/>
      <c r="H360" s="102"/>
      <c r="I360" s="102"/>
      <c r="K360" s="102"/>
      <c r="L360" s="102"/>
    </row>
    <row r="361" spans="1:12" ht="14.25">
      <c r="A361" s="142"/>
      <c r="B361" s="142"/>
      <c r="C361" s="101"/>
      <c r="D361" s="101"/>
      <c r="E361" s="101"/>
      <c r="F361" s="101"/>
      <c r="G361" s="143"/>
      <c r="H361" s="102"/>
      <c r="I361" s="102"/>
      <c r="K361" s="102"/>
      <c r="L361" s="102"/>
    </row>
    <row r="362" spans="1:12" ht="13.5">
      <c r="A362" s="105"/>
      <c r="B362" s="105"/>
      <c r="C362" s="101"/>
      <c r="D362" s="101"/>
      <c r="E362" s="101"/>
      <c r="F362" s="101"/>
      <c r="G362" s="143"/>
      <c r="H362" s="102"/>
      <c r="I362" s="102"/>
      <c r="K362" s="102"/>
      <c r="L362" s="102"/>
    </row>
    <row r="363" spans="1:12" ht="13.5">
      <c r="A363" s="105"/>
      <c r="B363" s="105"/>
      <c r="C363" s="101"/>
      <c r="D363" s="101"/>
      <c r="E363" s="101"/>
      <c r="F363" s="101"/>
      <c r="G363" s="143"/>
      <c r="H363" s="134"/>
      <c r="I363" s="134"/>
      <c r="K363" s="134"/>
      <c r="L363" s="134"/>
    </row>
    <row r="364" spans="1:12" s="4" customFormat="1" ht="13.5">
      <c r="A364" s="105"/>
      <c r="B364" s="105"/>
      <c r="C364" s="101"/>
      <c r="D364" s="101"/>
      <c r="E364" s="101"/>
      <c r="F364" s="101"/>
      <c r="G364" s="143"/>
      <c r="H364" s="102"/>
      <c r="I364" s="102"/>
      <c r="K364" s="102"/>
      <c r="L364" s="102"/>
    </row>
    <row r="365" spans="1:12" s="4" customFormat="1" ht="13.5">
      <c r="A365" s="105"/>
      <c r="B365" s="105"/>
      <c r="C365" s="101"/>
      <c r="D365" s="101"/>
      <c r="E365" s="101"/>
      <c r="F365" s="101"/>
      <c r="G365" s="143"/>
      <c r="H365" s="134"/>
      <c r="I365" s="134"/>
      <c r="K365" s="134"/>
      <c r="L365" s="134"/>
    </row>
    <row r="366" spans="1:12" ht="13.5">
      <c r="A366" s="104"/>
      <c r="B366" s="104"/>
      <c r="C366" s="101"/>
      <c r="D366" s="101"/>
      <c r="E366" s="101"/>
      <c r="F366" s="101"/>
      <c r="G366" s="101"/>
      <c r="H366" s="102"/>
      <c r="I366" s="102"/>
      <c r="K366" s="102"/>
      <c r="L366" s="102"/>
    </row>
    <row r="367" spans="1:12" ht="13.5">
      <c r="A367" s="105"/>
      <c r="B367" s="105"/>
      <c r="C367" s="101"/>
      <c r="D367" s="101"/>
      <c r="E367" s="101"/>
      <c r="F367" s="101"/>
      <c r="G367" s="101"/>
      <c r="H367" s="102"/>
      <c r="I367" s="102"/>
      <c r="K367" s="102"/>
      <c r="L367" s="102"/>
    </row>
    <row r="368" spans="1:12" ht="13.5">
      <c r="A368" s="105"/>
      <c r="B368" s="105"/>
      <c r="C368" s="101"/>
      <c r="D368" s="101"/>
      <c r="E368" s="101"/>
      <c r="F368" s="101"/>
      <c r="G368" s="101"/>
      <c r="H368" s="102"/>
      <c r="I368" s="102"/>
      <c r="K368" s="102"/>
      <c r="L368" s="102"/>
    </row>
    <row r="369" spans="1:12" ht="13.5">
      <c r="A369" s="105"/>
      <c r="B369" s="105"/>
      <c r="C369" s="101"/>
      <c r="D369" s="101"/>
      <c r="E369" s="101"/>
      <c r="F369" s="101"/>
      <c r="G369" s="101"/>
      <c r="H369" s="134"/>
      <c r="I369" s="134"/>
      <c r="K369" s="134"/>
      <c r="L369" s="134"/>
    </row>
    <row r="370" spans="1:12" ht="13.5">
      <c r="A370" s="105"/>
      <c r="B370" s="105"/>
      <c r="C370" s="101"/>
      <c r="D370" s="101"/>
      <c r="E370" s="101"/>
      <c r="F370" s="101"/>
      <c r="G370" s="101"/>
      <c r="H370" s="134"/>
      <c r="I370" s="134"/>
      <c r="K370" s="134"/>
      <c r="L370" s="134"/>
    </row>
    <row r="371" spans="1:12" ht="14.25">
      <c r="A371" s="103"/>
      <c r="B371" s="103"/>
      <c r="C371" s="135"/>
      <c r="D371" s="135"/>
      <c r="E371" s="135"/>
      <c r="F371" s="140"/>
      <c r="G371" s="135"/>
      <c r="H371" s="139"/>
      <c r="I371" s="139"/>
      <c r="K371" s="139"/>
      <c r="L371" s="139"/>
    </row>
    <row r="372" spans="1:12" ht="14.25">
      <c r="A372" s="103"/>
      <c r="B372" s="103"/>
      <c r="C372" s="135"/>
      <c r="D372" s="135"/>
      <c r="E372" s="135"/>
      <c r="F372" s="140"/>
      <c r="G372" s="135"/>
      <c r="H372" s="139"/>
      <c r="I372" s="139"/>
      <c r="K372" s="139"/>
      <c r="L372" s="139"/>
    </row>
    <row r="373" spans="1:12" ht="13.5">
      <c r="A373" s="105"/>
      <c r="B373" s="105"/>
      <c r="C373" s="101"/>
      <c r="D373" s="101"/>
      <c r="E373" s="101"/>
      <c r="F373" s="106"/>
      <c r="G373" s="101"/>
      <c r="H373" s="102"/>
      <c r="I373" s="102"/>
      <c r="K373" s="102"/>
      <c r="L373" s="102"/>
    </row>
    <row r="374" spans="1:12" ht="14.25">
      <c r="A374" s="142"/>
      <c r="B374" s="142"/>
      <c r="C374" s="135"/>
      <c r="D374" s="135"/>
      <c r="E374" s="135"/>
      <c r="F374" s="140"/>
      <c r="G374" s="135"/>
      <c r="H374" s="139"/>
      <c r="I374" s="139"/>
      <c r="K374" s="139"/>
      <c r="L374" s="139"/>
    </row>
    <row r="375" spans="1:12" ht="13.5">
      <c r="A375" s="105"/>
      <c r="B375" s="105"/>
      <c r="C375" s="101"/>
      <c r="D375" s="101"/>
      <c r="E375" s="101"/>
      <c r="F375" s="106"/>
      <c r="G375" s="101"/>
      <c r="H375" s="102"/>
      <c r="I375" s="102"/>
      <c r="K375" s="102"/>
      <c r="L375" s="102"/>
    </row>
    <row r="376" spans="1:12" ht="13.5">
      <c r="A376" s="105"/>
      <c r="B376" s="105"/>
      <c r="C376" s="101"/>
      <c r="D376" s="101"/>
      <c r="E376" s="101"/>
      <c r="F376" s="106"/>
      <c r="G376" s="101"/>
      <c r="H376" s="102"/>
      <c r="I376" s="102"/>
      <c r="K376" s="102"/>
      <c r="L376" s="102"/>
    </row>
    <row r="377" spans="1:12" ht="13.5">
      <c r="A377" s="105"/>
      <c r="B377" s="105"/>
      <c r="C377" s="101"/>
      <c r="D377" s="101"/>
      <c r="E377" s="101"/>
      <c r="F377" s="106"/>
      <c r="G377" s="101"/>
      <c r="H377" s="102"/>
      <c r="I377" s="102"/>
      <c r="K377" s="102"/>
      <c r="L377" s="102"/>
    </row>
    <row r="378" spans="1:12" ht="13.5">
      <c r="A378" s="105"/>
      <c r="B378" s="105"/>
      <c r="C378" s="101"/>
      <c r="D378" s="101"/>
      <c r="E378" s="101"/>
      <c r="F378" s="106"/>
      <c r="G378" s="101"/>
      <c r="H378" s="102"/>
      <c r="I378" s="102"/>
      <c r="K378" s="102"/>
      <c r="L378" s="102"/>
    </row>
    <row r="379" spans="1:12" ht="13.5">
      <c r="A379" s="105"/>
      <c r="B379" s="105"/>
      <c r="C379" s="101"/>
      <c r="D379" s="101"/>
      <c r="E379" s="101"/>
      <c r="F379" s="106"/>
      <c r="G379" s="101"/>
      <c r="H379" s="134"/>
      <c r="I379" s="134"/>
      <c r="K379" s="134"/>
      <c r="L379" s="134"/>
    </row>
    <row r="380" spans="1:12" ht="13.5">
      <c r="A380" s="138"/>
      <c r="B380" s="138"/>
      <c r="C380" s="135"/>
      <c r="D380" s="135"/>
      <c r="E380" s="135"/>
      <c r="F380" s="135"/>
      <c r="G380" s="135"/>
      <c r="H380" s="139"/>
      <c r="I380" s="139"/>
      <c r="K380" s="139"/>
      <c r="L380" s="139"/>
    </row>
    <row r="381" spans="1:12" s="4" customFormat="1" ht="14.25">
      <c r="A381" s="103"/>
      <c r="B381" s="103"/>
      <c r="C381" s="135"/>
      <c r="D381" s="135"/>
      <c r="E381" s="135"/>
      <c r="F381" s="135"/>
      <c r="G381" s="144"/>
      <c r="H381" s="139"/>
      <c r="I381" s="139"/>
      <c r="K381" s="139"/>
      <c r="L381" s="139"/>
    </row>
    <row r="382" spans="1:12" ht="14.25">
      <c r="A382" s="103"/>
      <c r="B382" s="103"/>
      <c r="C382" s="135"/>
      <c r="D382" s="135"/>
      <c r="E382" s="135"/>
      <c r="F382" s="135"/>
      <c r="G382" s="135"/>
      <c r="H382" s="139"/>
      <c r="I382" s="139"/>
      <c r="K382" s="139"/>
      <c r="L382" s="139"/>
    </row>
    <row r="383" spans="1:12" ht="13.5">
      <c r="A383" s="105"/>
      <c r="B383" s="105"/>
      <c r="C383" s="101"/>
      <c r="D383" s="101"/>
      <c r="E383" s="101"/>
      <c r="F383" s="101"/>
      <c r="G383" s="101"/>
      <c r="H383" s="102"/>
      <c r="I383" s="102"/>
      <c r="K383" s="102"/>
      <c r="L383" s="102"/>
    </row>
    <row r="384" spans="1:12" ht="13.5">
      <c r="A384" s="105"/>
      <c r="B384" s="105"/>
      <c r="C384" s="101"/>
      <c r="D384" s="101"/>
      <c r="E384" s="101"/>
      <c r="F384" s="101"/>
      <c r="G384" s="101"/>
      <c r="H384" s="102"/>
      <c r="I384" s="102"/>
      <c r="K384" s="102"/>
      <c r="L384" s="102"/>
    </row>
    <row r="385" spans="1:12" ht="13.5">
      <c r="A385" s="105"/>
      <c r="B385" s="105"/>
      <c r="C385" s="101"/>
      <c r="D385" s="101"/>
      <c r="E385" s="101"/>
      <c r="F385" s="101"/>
      <c r="G385" s="101"/>
      <c r="H385" s="102"/>
      <c r="I385" s="102"/>
      <c r="K385" s="102"/>
      <c r="L385" s="102"/>
    </row>
    <row r="386" spans="1:12" ht="13.5">
      <c r="A386" s="105"/>
      <c r="B386" s="105"/>
      <c r="C386" s="101"/>
      <c r="D386" s="101"/>
      <c r="E386" s="101"/>
      <c r="F386" s="101"/>
      <c r="G386" s="101"/>
      <c r="H386" s="134"/>
      <c r="I386" s="134"/>
      <c r="K386" s="134"/>
      <c r="L386" s="134"/>
    </row>
    <row r="387" spans="1:12" ht="13.5">
      <c r="A387" s="105"/>
      <c r="B387" s="105"/>
      <c r="C387" s="101"/>
      <c r="D387" s="101"/>
      <c r="E387" s="101"/>
      <c r="F387" s="101"/>
      <c r="G387" s="101"/>
      <c r="H387" s="134"/>
      <c r="I387" s="134"/>
      <c r="K387" s="134"/>
      <c r="L387" s="134"/>
    </row>
    <row r="388" spans="1:12" ht="13.5">
      <c r="A388" s="105"/>
      <c r="B388" s="105"/>
      <c r="C388" s="101"/>
      <c r="D388" s="101"/>
      <c r="E388" s="101"/>
      <c r="F388" s="101"/>
      <c r="G388" s="101"/>
      <c r="H388" s="134"/>
      <c r="I388" s="134"/>
      <c r="K388" s="134"/>
      <c r="L388" s="134"/>
    </row>
    <row r="389" spans="1:12" ht="13.5">
      <c r="A389" s="105"/>
      <c r="B389" s="105"/>
      <c r="C389" s="101"/>
      <c r="D389" s="101"/>
      <c r="E389" s="101"/>
      <c r="F389" s="101"/>
      <c r="G389" s="101"/>
      <c r="H389" s="134"/>
      <c r="I389" s="134"/>
      <c r="K389" s="134"/>
      <c r="L389" s="134"/>
    </row>
    <row r="390" spans="1:12" ht="13.5">
      <c r="A390" s="105"/>
      <c r="B390" s="105"/>
      <c r="C390" s="101"/>
      <c r="D390" s="101"/>
      <c r="E390" s="101"/>
      <c r="F390" s="101"/>
      <c r="G390" s="101"/>
      <c r="H390" s="102"/>
      <c r="I390" s="102"/>
      <c r="K390" s="102"/>
      <c r="L390" s="102"/>
    </row>
    <row r="391" spans="1:12" ht="13.5">
      <c r="A391" s="105"/>
      <c r="B391" s="105"/>
      <c r="C391" s="101"/>
      <c r="D391" s="101"/>
      <c r="E391" s="101"/>
      <c r="F391" s="101"/>
      <c r="G391" s="101"/>
      <c r="H391" s="134"/>
      <c r="I391" s="134"/>
      <c r="K391" s="134"/>
      <c r="L391" s="134"/>
    </row>
    <row r="392" spans="1:12" ht="13.5">
      <c r="A392" s="105"/>
      <c r="B392" s="105"/>
      <c r="C392" s="101"/>
      <c r="D392" s="101"/>
      <c r="E392" s="101"/>
      <c r="F392" s="101"/>
      <c r="G392" s="101"/>
      <c r="H392" s="134"/>
      <c r="I392" s="134"/>
      <c r="K392" s="134"/>
      <c r="L392" s="134"/>
    </row>
    <row r="393" spans="1:12" ht="14.25">
      <c r="A393" s="103"/>
      <c r="B393" s="103"/>
      <c r="C393" s="101"/>
      <c r="D393" s="101"/>
      <c r="E393" s="101"/>
      <c r="F393" s="101"/>
      <c r="G393" s="101"/>
      <c r="H393" s="102"/>
      <c r="I393" s="102"/>
      <c r="K393" s="102"/>
      <c r="L393" s="102"/>
    </row>
    <row r="394" spans="1:12" ht="13.5">
      <c r="A394" s="104"/>
      <c r="B394" s="104"/>
      <c r="C394" s="101"/>
      <c r="D394" s="101"/>
      <c r="E394" s="101"/>
      <c r="F394" s="101"/>
      <c r="G394" s="101"/>
      <c r="H394" s="102"/>
      <c r="I394" s="102"/>
      <c r="K394" s="102"/>
      <c r="L394" s="102"/>
    </row>
    <row r="395" spans="1:12" ht="13.5">
      <c r="A395" s="105"/>
      <c r="B395" s="105"/>
      <c r="C395" s="101"/>
      <c r="D395" s="101"/>
      <c r="E395" s="101"/>
      <c r="F395" s="101"/>
      <c r="G395" s="101"/>
      <c r="H395" s="102"/>
      <c r="I395" s="102"/>
      <c r="K395" s="102"/>
      <c r="L395" s="102"/>
    </row>
    <row r="396" spans="1:12" ht="13.5">
      <c r="A396" s="105"/>
      <c r="B396" s="105"/>
      <c r="C396" s="101"/>
      <c r="D396" s="101"/>
      <c r="E396" s="101"/>
      <c r="F396" s="101"/>
      <c r="G396" s="101"/>
      <c r="H396" s="102"/>
      <c r="I396" s="102"/>
      <c r="K396" s="102"/>
      <c r="L396" s="102"/>
    </row>
    <row r="397" spans="1:12" ht="13.5">
      <c r="A397" s="105"/>
      <c r="B397" s="105"/>
      <c r="C397" s="101"/>
      <c r="D397" s="101"/>
      <c r="E397" s="101"/>
      <c r="F397" s="101"/>
      <c r="G397" s="101"/>
      <c r="H397" s="134"/>
      <c r="I397" s="134"/>
      <c r="K397" s="134"/>
      <c r="L397" s="134"/>
    </row>
    <row r="398" spans="1:12" ht="13.5">
      <c r="A398" s="105"/>
      <c r="B398" s="105"/>
      <c r="C398" s="101"/>
      <c r="D398" s="101"/>
      <c r="E398" s="101"/>
      <c r="F398" s="101"/>
      <c r="G398" s="101"/>
      <c r="H398" s="134"/>
      <c r="I398" s="134"/>
      <c r="K398" s="134"/>
      <c r="L398" s="134"/>
    </row>
    <row r="399" spans="1:12" ht="13.5">
      <c r="A399" s="105"/>
      <c r="B399" s="105"/>
      <c r="C399" s="101"/>
      <c r="D399" s="101"/>
      <c r="E399" s="101"/>
      <c r="F399" s="101"/>
      <c r="G399" s="101"/>
      <c r="H399" s="134"/>
      <c r="I399" s="134"/>
      <c r="K399" s="134"/>
      <c r="L399" s="134"/>
    </row>
    <row r="400" spans="1:12" ht="13.5">
      <c r="A400" s="105"/>
      <c r="B400" s="105"/>
      <c r="C400" s="101"/>
      <c r="D400" s="101"/>
      <c r="E400" s="101"/>
      <c r="F400" s="101"/>
      <c r="G400" s="101"/>
      <c r="H400" s="102"/>
      <c r="I400" s="102"/>
      <c r="K400" s="102"/>
      <c r="L400" s="102"/>
    </row>
    <row r="401" spans="1:12" ht="13.5">
      <c r="A401" s="105"/>
      <c r="B401" s="105"/>
      <c r="C401" s="101"/>
      <c r="D401" s="101"/>
      <c r="E401" s="101"/>
      <c r="F401" s="101"/>
      <c r="G401" s="101"/>
      <c r="H401" s="134"/>
      <c r="I401" s="134"/>
      <c r="K401" s="134"/>
      <c r="L401" s="134"/>
    </row>
    <row r="402" spans="1:12" ht="13.5">
      <c r="A402" s="105"/>
      <c r="B402" s="105"/>
      <c r="C402" s="101"/>
      <c r="D402" s="101"/>
      <c r="E402" s="101"/>
      <c r="F402" s="101"/>
      <c r="G402" s="101"/>
      <c r="H402" s="134"/>
      <c r="I402" s="134"/>
      <c r="K402" s="134"/>
      <c r="L402" s="134"/>
    </row>
    <row r="403" spans="1:12" ht="14.25">
      <c r="A403" s="103"/>
      <c r="B403" s="103"/>
      <c r="C403" s="101"/>
      <c r="D403" s="101"/>
      <c r="E403" s="101"/>
      <c r="F403" s="101"/>
      <c r="G403" s="101"/>
      <c r="H403" s="102"/>
      <c r="I403" s="102"/>
      <c r="K403" s="102"/>
      <c r="L403" s="102"/>
    </row>
    <row r="404" spans="1:12" ht="13.5">
      <c r="A404" s="104"/>
      <c r="B404" s="104"/>
      <c r="C404" s="101"/>
      <c r="D404" s="101"/>
      <c r="E404" s="101"/>
      <c r="F404" s="101"/>
      <c r="G404" s="101"/>
      <c r="H404" s="102"/>
      <c r="I404" s="102"/>
      <c r="K404" s="102"/>
      <c r="L404" s="102"/>
    </row>
    <row r="405" spans="1:12" ht="13.5">
      <c r="A405" s="105"/>
      <c r="B405" s="105"/>
      <c r="C405" s="101"/>
      <c r="D405" s="101"/>
      <c r="E405" s="101"/>
      <c r="F405" s="101"/>
      <c r="G405" s="101"/>
      <c r="H405" s="102"/>
      <c r="I405" s="102"/>
      <c r="K405" s="102"/>
      <c r="L405" s="102"/>
    </row>
    <row r="406" spans="1:12" ht="13.5">
      <c r="A406" s="105"/>
      <c r="B406" s="105"/>
      <c r="C406" s="101"/>
      <c r="D406" s="101"/>
      <c r="E406" s="101"/>
      <c r="F406" s="101"/>
      <c r="G406" s="101"/>
      <c r="H406" s="102"/>
      <c r="I406" s="102"/>
      <c r="K406" s="102"/>
      <c r="L406" s="102"/>
    </row>
    <row r="407" spans="1:12" ht="13.5">
      <c r="A407" s="105"/>
      <c r="B407" s="105"/>
      <c r="C407" s="101"/>
      <c r="D407" s="101"/>
      <c r="E407" s="101"/>
      <c r="F407" s="101"/>
      <c r="G407" s="101"/>
      <c r="H407" s="134"/>
      <c r="I407" s="134"/>
      <c r="K407" s="134"/>
      <c r="L407" s="134"/>
    </row>
    <row r="408" spans="1:12" ht="13.5">
      <c r="A408" s="105"/>
      <c r="B408" s="105"/>
      <c r="C408" s="101"/>
      <c r="D408" s="101"/>
      <c r="E408" s="101"/>
      <c r="F408" s="101"/>
      <c r="G408" s="101"/>
      <c r="H408" s="134"/>
      <c r="I408" s="134"/>
      <c r="K408" s="134"/>
      <c r="L408" s="134"/>
    </row>
    <row r="409" spans="1:12" ht="13.5">
      <c r="A409" s="105"/>
      <c r="B409" s="105"/>
      <c r="C409" s="101"/>
      <c r="D409" s="101"/>
      <c r="E409" s="101"/>
      <c r="F409" s="101"/>
      <c r="G409" s="101"/>
      <c r="H409" s="102"/>
      <c r="I409" s="102"/>
      <c r="K409" s="102"/>
      <c r="L409" s="102"/>
    </row>
    <row r="410" spans="1:12" ht="13.5">
      <c r="A410" s="105"/>
      <c r="B410" s="105"/>
      <c r="C410" s="101"/>
      <c r="D410" s="101"/>
      <c r="E410" s="101"/>
      <c r="F410" s="101"/>
      <c r="G410" s="101"/>
      <c r="H410" s="134"/>
      <c r="I410" s="134"/>
      <c r="K410" s="134"/>
      <c r="L410" s="134"/>
    </row>
    <row r="411" spans="1:12" ht="13.5">
      <c r="A411" s="105"/>
      <c r="B411" s="105"/>
      <c r="C411" s="101"/>
      <c r="D411" s="101"/>
      <c r="E411" s="101"/>
      <c r="F411" s="101"/>
      <c r="G411" s="101"/>
      <c r="H411" s="134"/>
      <c r="I411" s="134"/>
      <c r="K411" s="134"/>
      <c r="L411" s="134"/>
    </row>
    <row r="412" spans="1:12" ht="14.25">
      <c r="A412" s="103"/>
      <c r="B412" s="103"/>
      <c r="C412" s="101"/>
      <c r="D412" s="101"/>
      <c r="E412" s="101"/>
      <c r="F412" s="101"/>
      <c r="G412" s="101"/>
      <c r="H412" s="102"/>
      <c r="I412" s="102"/>
      <c r="K412" s="102"/>
      <c r="L412" s="102"/>
    </row>
    <row r="413" spans="1:12" ht="13.5">
      <c r="A413" s="104"/>
      <c r="B413" s="104"/>
      <c r="C413" s="101"/>
      <c r="D413" s="101"/>
      <c r="E413" s="101"/>
      <c r="F413" s="101"/>
      <c r="G413" s="101"/>
      <c r="H413" s="102"/>
      <c r="I413" s="102"/>
      <c r="K413" s="102"/>
      <c r="L413" s="102"/>
    </row>
    <row r="414" spans="1:12" ht="13.5">
      <c r="A414" s="105"/>
      <c r="B414" s="105"/>
      <c r="C414" s="101"/>
      <c r="D414" s="101"/>
      <c r="E414" s="101"/>
      <c r="F414" s="101"/>
      <c r="G414" s="101"/>
      <c r="H414" s="102"/>
      <c r="I414" s="102"/>
      <c r="K414" s="102"/>
      <c r="L414" s="102"/>
    </row>
    <row r="415" spans="1:12" ht="13.5">
      <c r="A415" s="105"/>
      <c r="B415" s="105"/>
      <c r="C415" s="101"/>
      <c r="D415" s="101"/>
      <c r="E415" s="101"/>
      <c r="F415" s="101"/>
      <c r="G415" s="101"/>
      <c r="H415" s="102"/>
      <c r="I415" s="102"/>
      <c r="K415" s="102"/>
      <c r="L415" s="102"/>
    </row>
    <row r="416" spans="1:12" ht="13.5">
      <c r="A416" s="105"/>
      <c r="B416" s="105"/>
      <c r="C416" s="101"/>
      <c r="D416" s="101"/>
      <c r="E416" s="101"/>
      <c r="F416" s="101"/>
      <c r="G416" s="101"/>
      <c r="H416" s="134"/>
      <c r="I416" s="134"/>
      <c r="K416" s="134"/>
      <c r="L416" s="134"/>
    </row>
    <row r="417" spans="1:12" ht="13.5">
      <c r="A417" s="105"/>
      <c r="B417" s="105"/>
      <c r="C417" s="101"/>
      <c r="D417" s="101"/>
      <c r="E417" s="101"/>
      <c r="F417" s="101"/>
      <c r="G417" s="101"/>
      <c r="H417" s="134"/>
      <c r="I417" s="134"/>
      <c r="K417" s="134"/>
      <c r="L417" s="134"/>
    </row>
    <row r="418" spans="1:12" ht="13.5">
      <c r="A418" s="105"/>
      <c r="B418" s="105"/>
      <c r="C418" s="101"/>
      <c r="D418" s="101"/>
      <c r="E418" s="101"/>
      <c r="F418" s="101"/>
      <c r="G418" s="101"/>
      <c r="H418" s="102"/>
      <c r="I418" s="102"/>
      <c r="K418" s="102"/>
      <c r="L418" s="102"/>
    </row>
    <row r="419" spans="1:12" ht="13.5">
      <c r="A419" s="105"/>
      <c r="B419" s="105"/>
      <c r="C419" s="101"/>
      <c r="D419" s="101"/>
      <c r="E419" s="101"/>
      <c r="F419" s="101"/>
      <c r="G419" s="101"/>
      <c r="H419" s="134"/>
      <c r="I419" s="134"/>
      <c r="K419" s="134"/>
      <c r="L419" s="134"/>
    </row>
    <row r="420" spans="1:12" ht="13.5">
      <c r="A420" s="105"/>
      <c r="B420" s="105"/>
      <c r="C420" s="101"/>
      <c r="D420" s="101"/>
      <c r="E420" s="101"/>
      <c r="F420" s="101"/>
      <c r="G420" s="101"/>
      <c r="H420" s="134"/>
      <c r="I420" s="134"/>
      <c r="K420" s="134"/>
      <c r="L420" s="134"/>
    </row>
    <row r="421" spans="1:12" ht="13.5">
      <c r="A421" s="138"/>
      <c r="B421" s="138"/>
      <c r="C421" s="135"/>
      <c r="D421" s="135"/>
      <c r="E421" s="135"/>
      <c r="F421" s="135"/>
      <c r="G421" s="135"/>
      <c r="H421" s="139"/>
      <c r="I421" s="139"/>
      <c r="K421" s="139"/>
      <c r="L421" s="139"/>
    </row>
    <row r="422" spans="1:12" ht="13.5">
      <c r="A422" s="105"/>
      <c r="B422" s="105"/>
      <c r="C422" s="101"/>
      <c r="D422" s="101"/>
      <c r="E422" s="101"/>
      <c r="F422" s="101"/>
      <c r="G422" s="101"/>
      <c r="H422" s="102"/>
      <c r="I422" s="102"/>
      <c r="K422" s="102"/>
      <c r="L422" s="102"/>
    </row>
    <row r="423" spans="1:12" ht="13.5">
      <c r="A423" s="105"/>
      <c r="B423" s="105"/>
      <c r="C423" s="101"/>
      <c r="D423" s="101"/>
      <c r="E423" s="101"/>
      <c r="F423" s="101"/>
      <c r="G423" s="101"/>
      <c r="H423" s="102"/>
      <c r="I423" s="102"/>
      <c r="K423" s="102"/>
      <c r="L423" s="102"/>
    </row>
    <row r="424" spans="1:12" ht="13.5">
      <c r="A424" s="105"/>
      <c r="B424" s="105"/>
      <c r="C424" s="101"/>
      <c r="D424" s="101"/>
      <c r="E424" s="101"/>
      <c r="F424" s="101"/>
      <c r="G424" s="101"/>
      <c r="H424" s="102"/>
      <c r="I424" s="102"/>
      <c r="K424" s="102"/>
      <c r="L424" s="102"/>
    </row>
    <row r="425" spans="1:12" ht="13.5">
      <c r="A425" s="105"/>
      <c r="B425" s="105"/>
      <c r="C425" s="101"/>
      <c r="D425" s="101"/>
      <c r="E425" s="101"/>
      <c r="F425" s="101"/>
      <c r="G425" s="101"/>
      <c r="H425" s="134"/>
      <c r="I425" s="134"/>
      <c r="K425" s="134"/>
      <c r="L425" s="134"/>
    </row>
    <row r="426" spans="1:12" ht="13.5">
      <c r="A426" s="105"/>
      <c r="B426" s="105"/>
      <c r="C426" s="101"/>
      <c r="D426" s="101"/>
      <c r="E426" s="101"/>
      <c r="F426" s="101"/>
      <c r="G426" s="101"/>
      <c r="H426" s="134"/>
      <c r="I426" s="134"/>
      <c r="K426" s="134"/>
      <c r="L426" s="134"/>
    </row>
    <row r="427" spans="1:12" ht="13.5">
      <c r="A427" s="105"/>
      <c r="B427" s="105"/>
      <c r="C427" s="101"/>
      <c r="D427" s="101"/>
      <c r="E427" s="101"/>
      <c r="F427" s="101"/>
      <c r="G427" s="101"/>
      <c r="H427" s="134"/>
      <c r="I427" s="134"/>
      <c r="K427" s="134"/>
      <c r="L427" s="134"/>
    </row>
    <row r="428" spans="1:12" ht="13.5">
      <c r="A428" s="105"/>
      <c r="B428" s="105"/>
      <c r="C428" s="101"/>
      <c r="D428" s="101"/>
      <c r="E428" s="101"/>
      <c r="F428" s="101"/>
      <c r="G428" s="101"/>
      <c r="H428" s="134"/>
      <c r="I428" s="134"/>
      <c r="K428" s="134"/>
      <c r="L428" s="134"/>
    </row>
    <row r="429" spans="1:12" ht="13.5">
      <c r="A429" s="105"/>
      <c r="B429" s="105"/>
      <c r="C429" s="101"/>
      <c r="D429" s="101"/>
      <c r="E429" s="101"/>
      <c r="F429" s="101"/>
      <c r="G429" s="101"/>
      <c r="H429" s="102"/>
      <c r="I429" s="102"/>
      <c r="K429" s="102"/>
      <c r="L429" s="102"/>
    </row>
    <row r="430" spans="1:12" ht="13.5">
      <c r="A430" s="105"/>
      <c r="B430" s="105"/>
      <c r="C430" s="101"/>
      <c r="D430" s="101"/>
      <c r="E430" s="101"/>
      <c r="F430" s="101"/>
      <c r="G430" s="101"/>
      <c r="H430" s="134"/>
      <c r="I430" s="134"/>
      <c r="K430" s="134"/>
      <c r="L430" s="134"/>
    </row>
    <row r="431" spans="1:12" ht="13.5">
      <c r="A431" s="105"/>
      <c r="B431" s="105"/>
      <c r="C431" s="101"/>
      <c r="D431" s="101"/>
      <c r="E431" s="101"/>
      <c r="F431" s="101"/>
      <c r="G431" s="101"/>
      <c r="H431" s="134"/>
      <c r="I431" s="134"/>
      <c r="K431" s="134"/>
      <c r="L431" s="134"/>
    </row>
    <row r="432" spans="1:12" ht="13.5">
      <c r="A432" s="104"/>
      <c r="B432" s="104"/>
      <c r="C432" s="101"/>
      <c r="D432" s="101"/>
      <c r="E432" s="101"/>
      <c r="F432" s="106"/>
      <c r="G432" s="101"/>
      <c r="H432" s="102"/>
      <c r="I432" s="102"/>
      <c r="K432" s="102"/>
      <c r="L432" s="102"/>
    </row>
    <row r="433" spans="1:12" ht="14.25">
      <c r="A433" s="103"/>
      <c r="B433" s="103"/>
      <c r="C433" s="101"/>
      <c r="D433" s="101"/>
      <c r="E433" s="101"/>
      <c r="F433" s="106"/>
      <c r="G433" s="101"/>
      <c r="H433" s="102"/>
      <c r="I433" s="102"/>
      <c r="K433" s="102"/>
      <c r="L433" s="102"/>
    </row>
    <row r="434" spans="1:12" ht="13.5">
      <c r="A434" s="105"/>
      <c r="B434" s="105"/>
      <c r="C434" s="101"/>
      <c r="D434" s="101"/>
      <c r="E434" s="101"/>
      <c r="F434" s="106"/>
      <c r="G434" s="101"/>
      <c r="H434" s="102"/>
      <c r="I434" s="102"/>
      <c r="K434" s="102"/>
      <c r="L434" s="102"/>
    </row>
    <row r="435" spans="1:12" ht="13.5">
      <c r="A435" s="105"/>
      <c r="B435" s="105"/>
      <c r="C435" s="101"/>
      <c r="D435" s="101"/>
      <c r="E435" s="101"/>
      <c r="F435" s="106"/>
      <c r="G435" s="101"/>
      <c r="H435" s="102"/>
      <c r="I435" s="102"/>
      <c r="K435" s="102"/>
      <c r="L435" s="102"/>
    </row>
    <row r="436" spans="1:12" ht="13.5">
      <c r="A436" s="105"/>
      <c r="B436" s="105"/>
      <c r="C436" s="101"/>
      <c r="D436" s="101"/>
      <c r="E436" s="101"/>
      <c r="F436" s="106"/>
      <c r="G436" s="101"/>
      <c r="H436" s="134"/>
      <c r="I436" s="134"/>
      <c r="K436" s="134"/>
      <c r="L436" s="134"/>
    </row>
    <row r="437" spans="1:12" ht="13.5">
      <c r="A437" s="105"/>
      <c r="B437" s="105"/>
      <c r="C437" s="101"/>
      <c r="D437" s="101"/>
      <c r="E437" s="101"/>
      <c r="F437" s="106"/>
      <c r="G437" s="101"/>
      <c r="H437" s="134"/>
      <c r="I437" s="134"/>
      <c r="K437" s="134"/>
      <c r="L437" s="134"/>
    </row>
    <row r="438" spans="1:12" ht="13.5">
      <c r="A438" s="105"/>
      <c r="B438" s="105"/>
      <c r="C438" s="101"/>
      <c r="D438" s="101"/>
      <c r="E438" s="101"/>
      <c r="F438" s="106"/>
      <c r="G438" s="101"/>
      <c r="H438" s="134"/>
      <c r="I438" s="134"/>
      <c r="K438" s="134"/>
      <c r="L438" s="134"/>
    </row>
    <row r="439" spans="1:12" ht="13.5">
      <c r="A439" s="105"/>
      <c r="B439" s="105"/>
      <c r="C439" s="101"/>
      <c r="D439" s="101"/>
      <c r="E439" s="101"/>
      <c r="F439" s="106"/>
      <c r="G439" s="101"/>
      <c r="H439" s="102"/>
      <c r="I439" s="102"/>
      <c r="K439" s="102"/>
      <c r="L439" s="102"/>
    </row>
    <row r="440" spans="1:12" ht="13.5">
      <c r="A440" s="105"/>
      <c r="B440" s="105"/>
      <c r="C440" s="101"/>
      <c r="D440" s="101"/>
      <c r="E440" s="101"/>
      <c r="F440" s="106"/>
      <c r="G440" s="101"/>
      <c r="H440" s="134"/>
      <c r="I440" s="134"/>
      <c r="K440" s="134"/>
      <c r="L440" s="134"/>
    </row>
    <row r="441" spans="1:12" ht="13.5">
      <c r="A441" s="105"/>
      <c r="B441" s="105"/>
      <c r="C441" s="101"/>
      <c r="D441" s="101"/>
      <c r="E441" s="101"/>
      <c r="F441" s="106"/>
      <c r="G441" s="101"/>
      <c r="H441" s="134"/>
      <c r="I441" s="134"/>
      <c r="K441" s="134"/>
      <c r="L441" s="134"/>
    </row>
    <row r="442" spans="1:12" ht="13.5">
      <c r="A442" s="100"/>
      <c r="B442" s="100"/>
      <c r="C442" s="135"/>
      <c r="D442" s="135"/>
      <c r="E442" s="135"/>
      <c r="F442" s="135"/>
      <c r="G442" s="135"/>
      <c r="H442" s="139"/>
      <c r="I442" s="139"/>
      <c r="K442" s="139"/>
      <c r="L442" s="139"/>
    </row>
    <row r="443" spans="1:12" ht="13.5">
      <c r="A443" s="138"/>
      <c r="B443" s="138"/>
      <c r="C443" s="101"/>
      <c r="D443" s="101"/>
      <c r="E443" s="101"/>
      <c r="F443" s="101"/>
      <c r="G443" s="101"/>
      <c r="H443" s="102"/>
      <c r="I443" s="102"/>
      <c r="K443" s="102"/>
      <c r="L443" s="102"/>
    </row>
    <row r="444" spans="1:12" ht="13.5">
      <c r="A444" s="104"/>
      <c r="B444" s="104"/>
      <c r="C444" s="101"/>
      <c r="D444" s="101"/>
      <c r="E444" s="101"/>
      <c r="F444" s="101"/>
      <c r="G444" s="101"/>
      <c r="H444" s="102"/>
      <c r="I444" s="102"/>
      <c r="K444" s="102"/>
      <c r="L444" s="102"/>
    </row>
    <row r="445" spans="1:12" ht="14.25">
      <c r="A445" s="103"/>
      <c r="B445" s="103"/>
      <c r="C445" s="101"/>
      <c r="D445" s="101"/>
      <c r="E445" s="101"/>
      <c r="F445" s="101"/>
      <c r="G445" s="101"/>
      <c r="H445" s="102"/>
      <c r="I445" s="102"/>
      <c r="K445" s="102"/>
      <c r="L445" s="102"/>
    </row>
    <row r="446" spans="1:12" ht="13.5">
      <c r="A446" s="104"/>
      <c r="B446" s="104"/>
      <c r="C446" s="101"/>
      <c r="D446" s="101"/>
      <c r="E446" s="101"/>
      <c r="F446" s="101"/>
      <c r="G446" s="101"/>
      <c r="H446" s="102"/>
      <c r="I446" s="102"/>
      <c r="K446" s="102"/>
      <c r="L446" s="102"/>
    </row>
    <row r="447" spans="1:12" ht="13.5">
      <c r="A447" s="138"/>
      <c r="B447" s="138"/>
      <c r="C447" s="135"/>
      <c r="D447" s="135"/>
      <c r="E447" s="135"/>
      <c r="F447" s="135"/>
      <c r="G447" s="135"/>
      <c r="H447" s="139"/>
      <c r="I447" s="139"/>
      <c r="K447" s="139"/>
      <c r="L447" s="139"/>
    </row>
    <row r="448" spans="1:12" ht="13.5">
      <c r="A448" s="105"/>
      <c r="B448" s="105"/>
      <c r="C448" s="101"/>
      <c r="D448" s="101"/>
      <c r="E448" s="101"/>
      <c r="F448" s="101"/>
      <c r="G448" s="101"/>
      <c r="H448" s="102"/>
      <c r="I448" s="102"/>
      <c r="K448" s="102"/>
      <c r="L448" s="102"/>
    </row>
    <row r="449" spans="1:12" ht="13.5">
      <c r="A449" s="105"/>
      <c r="B449" s="105"/>
      <c r="C449" s="101"/>
      <c r="D449" s="101"/>
      <c r="E449" s="101"/>
      <c r="F449" s="101"/>
      <c r="G449" s="101"/>
      <c r="H449" s="134"/>
      <c r="I449" s="134"/>
      <c r="K449" s="134"/>
      <c r="L449" s="134"/>
    </row>
    <row r="450" spans="1:12" ht="13.5">
      <c r="A450" s="138"/>
      <c r="B450" s="138"/>
      <c r="C450" s="135"/>
      <c r="D450" s="135"/>
      <c r="E450" s="135"/>
      <c r="F450" s="135"/>
      <c r="G450" s="135"/>
      <c r="H450" s="139"/>
      <c r="I450" s="139"/>
      <c r="K450" s="139"/>
      <c r="L450" s="139"/>
    </row>
    <row r="451" spans="1:12" ht="14.25">
      <c r="A451" s="103"/>
      <c r="B451" s="103"/>
      <c r="C451" s="135"/>
      <c r="D451" s="135"/>
      <c r="E451" s="135"/>
      <c r="F451" s="135"/>
      <c r="G451" s="135"/>
      <c r="H451" s="139"/>
      <c r="I451" s="139"/>
      <c r="K451" s="139"/>
      <c r="L451" s="139"/>
    </row>
    <row r="452" spans="1:12" ht="14.25">
      <c r="A452" s="103"/>
      <c r="B452" s="103"/>
      <c r="C452" s="135"/>
      <c r="D452" s="135"/>
      <c r="E452" s="135"/>
      <c r="F452" s="135"/>
      <c r="G452" s="135"/>
      <c r="H452" s="139"/>
      <c r="I452" s="139"/>
      <c r="K452" s="139"/>
      <c r="L452" s="139"/>
    </row>
    <row r="453" spans="1:12" ht="14.25">
      <c r="A453" s="103"/>
      <c r="B453" s="103"/>
      <c r="C453" s="101"/>
      <c r="D453" s="101"/>
      <c r="E453" s="101"/>
      <c r="F453" s="101"/>
      <c r="G453" s="101"/>
      <c r="H453" s="102"/>
      <c r="I453" s="102"/>
      <c r="K453" s="102"/>
      <c r="L453" s="102"/>
    </row>
    <row r="454" spans="1:12" ht="13.5">
      <c r="A454" s="133"/>
      <c r="B454" s="133"/>
      <c r="C454" s="101"/>
      <c r="D454" s="101"/>
      <c r="E454" s="101"/>
      <c r="F454" s="101"/>
      <c r="G454" s="101"/>
      <c r="H454" s="102"/>
      <c r="I454" s="102"/>
      <c r="K454" s="102"/>
      <c r="L454" s="102"/>
    </row>
    <row r="455" spans="1:12" ht="13.5">
      <c r="A455" s="105"/>
      <c r="B455" s="105"/>
      <c r="C455" s="101"/>
      <c r="D455" s="101"/>
      <c r="E455" s="101"/>
      <c r="F455" s="101"/>
      <c r="G455" s="101"/>
      <c r="H455" s="102"/>
      <c r="I455" s="102"/>
      <c r="K455" s="102"/>
      <c r="L455" s="102"/>
    </row>
    <row r="456" spans="1:12" ht="13.5">
      <c r="A456" s="105"/>
      <c r="B456" s="105"/>
      <c r="C456" s="101"/>
      <c r="D456" s="101"/>
      <c r="E456" s="101"/>
      <c r="F456" s="101"/>
      <c r="G456" s="101"/>
      <c r="H456" s="102"/>
      <c r="I456" s="102"/>
      <c r="K456" s="102"/>
      <c r="L456" s="102"/>
    </row>
    <row r="457" spans="1:12" ht="13.5">
      <c r="A457" s="105"/>
      <c r="B457" s="105"/>
      <c r="C457" s="101"/>
      <c r="D457" s="101"/>
      <c r="E457" s="101"/>
      <c r="F457" s="101"/>
      <c r="G457" s="101"/>
      <c r="H457" s="102"/>
      <c r="I457" s="102"/>
      <c r="K457" s="102"/>
      <c r="L457" s="102"/>
    </row>
    <row r="458" spans="1:12" ht="13.5">
      <c r="A458" s="105"/>
      <c r="B458" s="105"/>
      <c r="C458" s="101"/>
      <c r="D458" s="101"/>
      <c r="E458" s="101"/>
      <c r="F458" s="101"/>
      <c r="G458" s="101"/>
      <c r="H458" s="102"/>
      <c r="I458" s="102"/>
      <c r="K458" s="102"/>
      <c r="L458" s="102"/>
    </row>
    <row r="459" spans="1:12" ht="13.5">
      <c r="A459" s="105"/>
      <c r="B459" s="105"/>
      <c r="C459" s="101"/>
      <c r="D459" s="101"/>
      <c r="E459" s="101"/>
      <c r="F459" s="101"/>
      <c r="G459" s="101"/>
      <c r="H459" s="102"/>
      <c r="I459" s="102"/>
      <c r="K459" s="102"/>
      <c r="L459" s="102"/>
    </row>
    <row r="460" spans="1:12" ht="13.5">
      <c r="A460" s="105"/>
      <c r="B460" s="105"/>
      <c r="C460" s="101"/>
      <c r="D460" s="101"/>
      <c r="E460" s="101"/>
      <c r="F460" s="101"/>
      <c r="G460" s="101"/>
      <c r="H460" s="102"/>
      <c r="I460" s="102"/>
      <c r="K460" s="102"/>
      <c r="L460" s="102"/>
    </row>
    <row r="461" spans="1:12" ht="13.5">
      <c r="A461" s="105"/>
      <c r="B461" s="105"/>
      <c r="C461" s="101"/>
      <c r="D461" s="101"/>
      <c r="E461" s="101"/>
      <c r="F461" s="101"/>
      <c r="G461" s="101"/>
      <c r="H461" s="102"/>
      <c r="I461" s="102"/>
      <c r="K461" s="102"/>
      <c r="L461" s="102"/>
    </row>
    <row r="462" spans="1:12" ht="13.5">
      <c r="A462" s="105"/>
      <c r="B462" s="105"/>
      <c r="C462" s="101"/>
      <c r="D462" s="101"/>
      <c r="E462" s="101"/>
      <c r="F462" s="101"/>
      <c r="G462" s="101"/>
      <c r="H462" s="102"/>
      <c r="I462" s="102"/>
      <c r="K462" s="102"/>
      <c r="L462" s="102"/>
    </row>
    <row r="463" spans="1:12" ht="13.5">
      <c r="A463" s="105"/>
      <c r="B463" s="105"/>
      <c r="C463" s="101"/>
      <c r="D463" s="101"/>
      <c r="E463" s="101"/>
      <c r="F463" s="101"/>
      <c r="G463" s="101"/>
      <c r="H463" s="102"/>
      <c r="I463" s="102"/>
      <c r="K463" s="102"/>
      <c r="L463" s="102"/>
    </row>
    <row r="464" spans="1:12" ht="13.5">
      <c r="A464" s="105"/>
      <c r="B464" s="105"/>
      <c r="C464" s="101"/>
      <c r="D464" s="101"/>
      <c r="E464" s="101"/>
      <c r="F464" s="101"/>
      <c r="G464" s="101"/>
      <c r="H464" s="102"/>
      <c r="I464" s="102"/>
      <c r="K464" s="102"/>
      <c r="L464" s="102"/>
    </row>
    <row r="465" spans="1:12" ht="13.5">
      <c r="A465" s="105"/>
      <c r="B465" s="105"/>
      <c r="C465" s="101"/>
      <c r="D465" s="101"/>
      <c r="E465" s="101"/>
      <c r="F465" s="101"/>
      <c r="G465" s="101"/>
      <c r="H465" s="102"/>
      <c r="I465" s="102"/>
      <c r="K465" s="102"/>
      <c r="L465" s="102"/>
    </row>
    <row r="466" spans="1:12" ht="13.5">
      <c r="A466" s="105"/>
      <c r="B466" s="105"/>
      <c r="C466" s="101"/>
      <c r="D466" s="101"/>
      <c r="E466" s="101"/>
      <c r="F466" s="101"/>
      <c r="G466" s="101"/>
      <c r="H466" s="102"/>
      <c r="I466" s="102"/>
      <c r="K466" s="102"/>
      <c r="L466" s="102"/>
    </row>
    <row r="467" spans="1:12" ht="13.5">
      <c r="A467" s="105"/>
      <c r="B467" s="105"/>
      <c r="C467" s="101"/>
      <c r="D467" s="101"/>
      <c r="E467" s="101"/>
      <c r="F467" s="101"/>
      <c r="G467" s="101"/>
      <c r="H467" s="102"/>
      <c r="I467" s="102"/>
      <c r="K467" s="102"/>
      <c r="L467" s="102"/>
    </row>
    <row r="468" spans="1:12" ht="13.5">
      <c r="A468" s="105"/>
      <c r="B468" s="105"/>
      <c r="C468" s="101"/>
      <c r="D468" s="101"/>
      <c r="E468" s="101"/>
      <c r="F468" s="101"/>
      <c r="G468" s="101"/>
      <c r="H468" s="102"/>
      <c r="I468" s="102"/>
      <c r="K468" s="102"/>
      <c r="L468" s="102"/>
    </row>
    <row r="469" spans="1:12" ht="13.5">
      <c r="A469" s="105"/>
      <c r="B469" s="105"/>
      <c r="C469" s="101"/>
      <c r="D469" s="101"/>
      <c r="E469" s="101"/>
      <c r="F469" s="101"/>
      <c r="G469" s="101"/>
      <c r="H469" s="102"/>
      <c r="I469" s="102"/>
      <c r="K469" s="102"/>
      <c r="L469" s="102"/>
    </row>
    <row r="470" spans="1:12" ht="13.5">
      <c r="A470" s="105"/>
      <c r="B470" s="105"/>
      <c r="C470" s="101"/>
      <c r="D470" s="101"/>
      <c r="E470" s="101"/>
      <c r="F470" s="101"/>
      <c r="G470" s="101"/>
      <c r="H470" s="102"/>
      <c r="I470" s="102"/>
      <c r="K470" s="102"/>
      <c r="L470" s="102"/>
    </row>
    <row r="471" spans="1:12" ht="13.5">
      <c r="A471" s="105"/>
      <c r="B471" s="105"/>
      <c r="C471" s="101"/>
      <c r="D471" s="101"/>
      <c r="E471" s="101"/>
      <c r="F471" s="101"/>
      <c r="G471" s="101"/>
      <c r="H471" s="102"/>
      <c r="I471" s="102"/>
      <c r="K471" s="102"/>
      <c r="L471" s="102"/>
    </row>
    <row r="472" spans="1:12" ht="14.25">
      <c r="A472" s="103"/>
      <c r="B472" s="103"/>
      <c r="C472" s="135"/>
      <c r="D472" s="135"/>
      <c r="E472" s="135"/>
      <c r="F472" s="135"/>
      <c r="G472" s="135"/>
      <c r="H472" s="139"/>
      <c r="I472" s="139"/>
      <c r="K472" s="139"/>
      <c r="L472" s="139"/>
    </row>
    <row r="473" spans="1:12" ht="13.5">
      <c r="A473" s="104"/>
      <c r="B473" s="104"/>
      <c r="C473" s="101"/>
      <c r="D473" s="101"/>
      <c r="E473" s="101"/>
      <c r="F473" s="101"/>
      <c r="G473" s="101"/>
      <c r="H473" s="102"/>
      <c r="I473" s="102"/>
      <c r="K473" s="102"/>
      <c r="L473" s="102"/>
    </row>
    <row r="474" spans="1:12" ht="13.5">
      <c r="A474" s="105"/>
      <c r="B474" s="105"/>
      <c r="C474" s="101"/>
      <c r="D474" s="101"/>
      <c r="E474" s="101"/>
      <c r="F474" s="101"/>
      <c r="G474" s="101"/>
      <c r="H474" s="102"/>
      <c r="I474" s="102"/>
      <c r="K474" s="102"/>
      <c r="L474" s="102"/>
    </row>
    <row r="475" spans="1:12" ht="13.5">
      <c r="A475" s="105"/>
      <c r="B475" s="105"/>
      <c r="C475" s="101"/>
      <c r="D475" s="101"/>
      <c r="E475" s="101"/>
      <c r="F475" s="101"/>
      <c r="G475" s="101"/>
      <c r="H475" s="102"/>
      <c r="I475" s="102"/>
      <c r="K475" s="102"/>
      <c r="L475" s="102"/>
    </row>
    <row r="476" spans="1:12" ht="13.5">
      <c r="A476" s="138"/>
      <c r="B476" s="138"/>
      <c r="C476" s="135"/>
      <c r="D476" s="135"/>
      <c r="E476" s="135"/>
      <c r="F476" s="135"/>
      <c r="G476" s="135"/>
      <c r="H476" s="136"/>
      <c r="I476" s="136"/>
      <c r="K476" s="136"/>
      <c r="L476" s="136"/>
    </row>
    <row r="477" spans="1:12" ht="14.25">
      <c r="A477" s="103"/>
      <c r="B477" s="103"/>
      <c r="C477" s="101"/>
      <c r="D477" s="101"/>
      <c r="E477" s="101"/>
      <c r="F477" s="101"/>
      <c r="G477" s="101"/>
      <c r="H477" s="134"/>
      <c r="I477" s="134"/>
      <c r="K477" s="134"/>
      <c r="L477" s="134"/>
    </row>
    <row r="478" spans="1:12" ht="13.5">
      <c r="A478" s="105"/>
      <c r="B478" s="105"/>
      <c r="C478" s="101"/>
      <c r="D478" s="101"/>
      <c r="E478" s="101"/>
      <c r="F478" s="101"/>
      <c r="G478" s="101"/>
      <c r="H478" s="134"/>
      <c r="I478" s="134"/>
      <c r="K478" s="134"/>
      <c r="L478" s="134"/>
    </row>
    <row r="479" spans="1:12" ht="13.5">
      <c r="A479" s="133"/>
      <c r="B479" s="133"/>
      <c r="C479" s="101"/>
      <c r="D479" s="101"/>
      <c r="E479" s="101"/>
      <c r="F479" s="101"/>
      <c r="G479" s="101"/>
      <c r="H479" s="134"/>
      <c r="I479" s="134"/>
      <c r="K479" s="134"/>
      <c r="L479" s="134"/>
    </row>
    <row r="480" spans="1:12" ht="13.5">
      <c r="A480" s="133"/>
      <c r="B480" s="133"/>
      <c r="C480" s="101"/>
      <c r="D480" s="101"/>
      <c r="E480" s="101"/>
      <c r="F480" s="101"/>
      <c r="G480" s="101"/>
      <c r="H480" s="134"/>
      <c r="I480" s="134"/>
      <c r="K480" s="134"/>
      <c r="L480" s="134"/>
    </row>
    <row r="481" spans="1:12" ht="13.5">
      <c r="A481" s="133"/>
      <c r="B481" s="133"/>
      <c r="C481" s="101"/>
      <c r="D481" s="101"/>
      <c r="E481" s="101"/>
      <c r="F481" s="101"/>
      <c r="G481" s="101"/>
      <c r="H481" s="134"/>
      <c r="I481" s="134"/>
      <c r="K481" s="134"/>
      <c r="L481" s="134"/>
    </row>
    <row r="482" spans="1:12" ht="13.5">
      <c r="A482" s="133"/>
      <c r="B482" s="133"/>
      <c r="C482" s="101"/>
      <c r="D482" s="101"/>
      <c r="E482" s="101"/>
      <c r="F482" s="101"/>
      <c r="G482" s="101"/>
      <c r="H482" s="134"/>
      <c r="I482" s="134"/>
      <c r="K482" s="134"/>
      <c r="L482" s="134"/>
    </row>
    <row r="483" spans="1:12" s="6" customFormat="1" ht="13.5">
      <c r="A483" s="145"/>
      <c r="B483" s="145"/>
      <c r="C483" s="101"/>
      <c r="D483" s="146"/>
      <c r="E483" s="146"/>
      <c r="F483" s="146"/>
      <c r="G483" s="101"/>
      <c r="H483" s="147"/>
      <c r="I483" s="147"/>
      <c r="K483" s="147"/>
      <c r="L483" s="147"/>
    </row>
    <row r="484" spans="1:12" s="6" customFormat="1" ht="13.5">
      <c r="A484" s="145"/>
      <c r="B484" s="145"/>
      <c r="C484" s="101"/>
      <c r="D484" s="146"/>
      <c r="E484" s="146"/>
      <c r="F484" s="146"/>
      <c r="G484" s="101"/>
      <c r="H484" s="147"/>
      <c r="I484" s="147"/>
      <c r="K484" s="147"/>
      <c r="L484" s="147"/>
    </row>
    <row r="485" spans="1:12" s="6" customFormat="1" ht="13.5">
      <c r="A485" s="148"/>
      <c r="B485" s="148"/>
      <c r="C485" s="101"/>
      <c r="D485" s="146"/>
      <c r="E485" s="146"/>
      <c r="F485" s="146"/>
      <c r="G485" s="101"/>
      <c r="H485" s="147"/>
      <c r="I485" s="147"/>
      <c r="K485" s="147"/>
      <c r="L485" s="147"/>
    </row>
    <row r="486" spans="1:12" s="6" customFormat="1" ht="13.5">
      <c r="A486" s="148"/>
      <c r="B486" s="148"/>
      <c r="C486" s="101"/>
      <c r="D486" s="146"/>
      <c r="E486" s="146"/>
      <c r="F486" s="146"/>
      <c r="G486" s="101"/>
      <c r="H486" s="147"/>
      <c r="I486" s="147"/>
      <c r="K486" s="147"/>
      <c r="L486" s="147"/>
    </row>
    <row r="487" spans="1:12" s="6" customFormat="1" ht="13.5">
      <c r="A487" s="149"/>
      <c r="B487" s="149"/>
      <c r="C487" s="101"/>
      <c r="D487" s="146"/>
      <c r="E487" s="146"/>
      <c r="F487" s="146"/>
      <c r="G487" s="101"/>
      <c r="H487" s="147"/>
      <c r="I487" s="147"/>
      <c r="K487" s="147"/>
      <c r="L487" s="147"/>
    </row>
    <row r="488" spans="1:12" s="6" customFormat="1" ht="13.5">
      <c r="A488" s="149"/>
      <c r="B488" s="149"/>
      <c r="C488" s="101"/>
      <c r="D488" s="146"/>
      <c r="E488" s="146"/>
      <c r="F488" s="146"/>
      <c r="G488" s="101"/>
      <c r="H488" s="147"/>
      <c r="I488" s="147"/>
      <c r="K488" s="147"/>
      <c r="L488" s="147"/>
    </row>
    <row r="489" spans="1:12" s="6" customFormat="1" ht="13.5">
      <c r="A489" s="150"/>
      <c r="B489" s="150"/>
      <c r="C489" s="101"/>
      <c r="D489" s="146"/>
      <c r="E489" s="146"/>
      <c r="F489" s="146"/>
      <c r="G489" s="101"/>
      <c r="H489" s="151"/>
      <c r="I489" s="151"/>
      <c r="K489" s="151"/>
      <c r="L489" s="151"/>
    </row>
    <row r="490" spans="1:12" s="6" customFormat="1" ht="13.5">
      <c r="A490" s="149"/>
      <c r="B490" s="149"/>
      <c r="C490" s="101"/>
      <c r="D490" s="146"/>
      <c r="E490" s="146"/>
      <c r="F490" s="146"/>
      <c r="G490" s="101"/>
      <c r="H490" s="151"/>
      <c r="I490" s="151"/>
      <c r="K490" s="151"/>
      <c r="L490" s="151"/>
    </row>
    <row r="491" spans="1:12" s="6" customFormat="1" ht="13.5">
      <c r="A491" s="149"/>
      <c r="B491" s="149"/>
      <c r="C491" s="101"/>
      <c r="D491" s="146"/>
      <c r="E491" s="146"/>
      <c r="F491" s="146"/>
      <c r="G491" s="101"/>
      <c r="H491" s="151"/>
      <c r="I491" s="151"/>
      <c r="K491" s="151"/>
      <c r="L491" s="151"/>
    </row>
    <row r="492" spans="1:12" s="6" customFormat="1" ht="13.5">
      <c r="A492" s="149"/>
      <c r="B492" s="149"/>
      <c r="C492" s="101"/>
      <c r="D492" s="146"/>
      <c r="E492" s="146"/>
      <c r="F492" s="146"/>
      <c r="G492" s="101"/>
      <c r="H492" s="151"/>
      <c r="I492" s="151"/>
      <c r="K492" s="151"/>
      <c r="L492" s="151"/>
    </row>
    <row r="493" spans="1:12" s="6" customFormat="1" ht="13.5">
      <c r="A493" s="149"/>
      <c r="B493" s="149"/>
      <c r="C493" s="101"/>
      <c r="D493" s="146"/>
      <c r="E493" s="146"/>
      <c r="F493" s="146"/>
      <c r="G493" s="101"/>
      <c r="H493" s="147"/>
      <c r="I493" s="147"/>
      <c r="K493" s="147"/>
      <c r="L493" s="147"/>
    </row>
    <row r="494" spans="1:12" s="6" customFormat="1" ht="13.5">
      <c r="A494" s="149"/>
      <c r="B494" s="149"/>
      <c r="C494" s="101"/>
      <c r="D494" s="146"/>
      <c r="E494" s="146"/>
      <c r="F494" s="146"/>
      <c r="G494" s="101"/>
      <c r="H494" s="151"/>
      <c r="I494" s="151"/>
      <c r="K494" s="151"/>
      <c r="L494" s="151"/>
    </row>
    <row r="495" spans="1:12" s="6" customFormat="1" ht="13.5">
      <c r="A495" s="149"/>
      <c r="B495" s="149"/>
      <c r="C495" s="101"/>
      <c r="D495" s="146"/>
      <c r="E495" s="146"/>
      <c r="F495" s="146"/>
      <c r="G495" s="101"/>
      <c r="H495" s="151"/>
      <c r="I495" s="151"/>
      <c r="K495" s="151"/>
      <c r="L495" s="151"/>
    </row>
    <row r="496" spans="1:12" s="4" customFormat="1" ht="13.5">
      <c r="A496" s="100"/>
      <c r="B496" s="100"/>
      <c r="C496" s="135"/>
      <c r="D496" s="135"/>
      <c r="E496" s="135"/>
      <c r="F496" s="135"/>
      <c r="G496" s="135"/>
      <c r="H496" s="139"/>
      <c r="I496" s="139"/>
      <c r="K496" s="139"/>
      <c r="L496" s="139"/>
    </row>
    <row r="497" spans="1:12" ht="13.5">
      <c r="A497" s="138"/>
      <c r="B497" s="138"/>
      <c r="C497" s="135"/>
      <c r="D497" s="135"/>
      <c r="E497" s="135"/>
      <c r="F497" s="135"/>
      <c r="G497" s="135"/>
      <c r="H497" s="139"/>
      <c r="I497" s="139"/>
      <c r="K497" s="139"/>
      <c r="L497" s="139"/>
    </row>
    <row r="498" spans="1:12" ht="14.25">
      <c r="A498" s="103"/>
      <c r="B498" s="103"/>
      <c r="C498" s="135"/>
      <c r="D498" s="135"/>
      <c r="E498" s="135"/>
      <c r="F498" s="152"/>
      <c r="G498" s="135"/>
      <c r="H498" s="139"/>
      <c r="I498" s="139"/>
      <c r="K498" s="139"/>
      <c r="L498" s="139"/>
    </row>
    <row r="499" spans="1:12" ht="14.25">
      <c r="A499" s="103"/>
      <c r="B499" s="103"/>
      <c r="C499" s="101"/>
      <c r="D499" s="101"/>
      <c r="E499" s="101"/>
      <c r="F499" s="153"/>
      <c r="G499" s="101"/>
      <c r="H499" s="102"/>
      <c r="I499" s="102"/>
      <c r="K499" s="102"/>
      <c r="L499" s="102"/>
    </row>
    <row r="500" spans="1:12" ht="13.5">
      <c r="A500" s="104"/>
      <c r="B500" s="104"/>
      <c r="C500" s="101"/>
      <c r="D500" s="101"/>
      <c r="E500" s="101"/>
      <c r="F500" s="153"/>
      <c r="G500" s="101"/>
      <c r="H500" s="102"/>
      <c r="I500" s="102"/>
      <c r="K500" s="102"/>
      <c r="L500" s="102"/>
    </row>
    <row r="501" spans="1:12" ht="13.5">
      <c r="A501" s="138"/>
      <c r="B501" s="138"/>
      <c r="C501" s="135"/>
      <c r="D501" s="135"/>
      <c r="E501" s="135"/>
      <c r="F501" s="135"/>
      <c r="G501" s="135"/>
      <c r="H501" s="139"/>
      <c r="I501" s="139"/>
      <c r="K501" s="139"/>
      <c r="L501" s="139"/>
    </row>
    <row r="502" spans="1:12" ht="13.5">
      <c r="A502" s="138"/>
      <c r="B502" s="138"/>
      <c r="C502" s="135"/>
      <c r="D502" s="135"/>
      <c r="E502" s="135"/>
      <c r="F502" s="135"/>
      <c r="G502" s="135"/>
      <c r="H502" s="139"/>
      <c r="I502" s="139"/>
      <c r="K502" s="139"/>
      <c r="L502" s="139"/>
    </row>
    <row r="503" spans="1:12" ht="14.25">
      <c r="A503" s="103"/>
      <c r="B503" s="103"/>
      <c r="C503" s="101"/>
      <c r="D503" s="101"/>
      <c r="E503" s="101"/>
      <c r="F503" s="101"/>
      <c r="G503" s="101"/>
      <c r="H503" s="102"/>
      <c r="I503" s="102"/>
      <c r="K503" s="102"/>
      <c r="L503" s="102"/>
    </row>
    <row r="504" spans="1:12" ht="14.25">
      <c r="A504" s="103"/>
      <c r="B504" s="103"/>
      <c r="C504" s="101"/>
      <c r="D504" s="101"/>
      <c r="E504" s="101"/>
      <c r="F504" s="101"/>
      <c r="G504" s="101"/>
      <c r="H504" s="102"/>
      <c r="I504" s="102"/>
      <c r="K504" s="102"/>
      <c r="L504" s="102"/>
    </row>
    <row r="505" spans="1:12" ht="13.5">
      <c r="A505" s="104"/>
      <c r="B505" s="104"/>
      <c r="C505" s="101"/>
      <c r="D505" s="101"/>
      <c r="E505" s="101"/>
      <c r="F505" s="101"/>
      <c r="G505" s="101"/>
      <c r="H505" s="102"/>
      <c r="I505" s="102"/>
      <c r="K505" s="102"/>
      <c r="L505" s="102"/>
    </row>
    <row r="506" spans="1:12" ht="13.5">
      <c r="A506" s="100"/>
      <c r="B506" s="100"/>
      <c r="C506" s="135"/>
      <c r="D506" s="135"/>
      <c r="E506" s="135"/>
      <c r="F506" s="154"/>
      <c r="G506" s="135"/>
      <c r="H506" s="139"/>
      <c r="I506" s="139"/>
      <c r="K506" s="139"/>
      <c r="L506" s="139"/>
    </row>
    <row r="507" spans="1:12" ht="13.5">
      <c r="A507" s="100"/>
      <c r="B507" s="100"/>
      <c r="C507" s="135"/>
      <c r="D507" s="135"/>
      <c r="E507" s="135"/>
      <c r="F507" s="135"/>
      <c r="G507" s="135"/>
      <c r="H507" s="139"/>
      <c r="I507" s="139"/>
      <c r="K507" s="139"/>
      <c r="L507" s="139"/>
    </row>
    <row r="508" spans="1:12" ht="13.5">
      <c r="A508" s="100"/>
      <c r="B508" s="100"/>
      <c r="C508" s="135"/>
      <c r="D508" s="135"/>
      <c r="E508" s="135"/>
      <c r="F508" s="135"/>
      <c r="G508" s="135"/>
      <c r="H508" s="139"/>
      <c r="I508" s="139"/>
      <c r="K508" s="139"/>
      <c r="L508" s="139"/>
    </row>
    <row r="509" spans="1:12" ht="14.25">
      <c r="A509" s="103"/>
      <c r="B509" s="103"/>
      <c r="C509" s="101"/>
      <c r="D509" s="101"/>
      <c r="E509" s="101"/>
      <c r="F509" s="101"/>
      <c r="G509" s="101"/>
      <c r="H509" s="102"/>
      <c r="I509" s="102"/>
      <c r="K509" s="102"/>
      <c r="L509" s="102"/>
    </row>
    <row r="510" spans="1:12" ht="13.5">
      <c r="A510" s="104"/>
      <c r="B510" s="104"/>
      <c r="C510" s="101"/>
      <c r="D510" s="101"/>
      <c r="E510" s="101"/>
      <c r="F510" s="101"/>
      <c r="G510" s="101"/>
      <c r="H510" s="102"/>
      <c r="I510" s="102"/>
      <c r="K510" s="102"/>
      <c r="L510" s="102"/>
    </row>
    <row r="511" spans="1:12" ht="13.5">
      <c r="A511" s="105"/>
      <c r="B511" s="105"/>
      <c r="C511" s="101"/>
      <c r="D511" s="101"/>
      <c r="E511" s="101"/>
      <c r="F511" s="101"/>
      <c r="G511" s="101"/>
      <c r="H511" s="102"/>
      <c r="I511" s="102"/>
      <c r="K511" s="102"/>
      <c r="L511" s="102"/>
    </row>
    <row r="512" spans="1:12" ht="13.5">
      <c r="A512" s="105"/>
      <c r="B512" s="105"/>
      <c r="C512" s="101"/>
      <c r="D512" s="101"/>
      <c r="E512" s="101"/>
      <c r="F512" s="101"/>
      <c r="G512" s="101"/>
      <c r="H512" s="102"/>
      <c r="I512" s="102"/>
      <c r="K512" s="102"/>
      <c r="L512" s="102"/>
    </row>
    <row r="513" spans="1:12" ht="13.5">
      <c r="A513" s="105"/>
      <c r="B513" s="105"/>
      <c r="C513" s="101"/>
      <c r="D513" s="101"/>
      <c r="E513" s="101"/>
      <c r="F513" s="101"/>
      <c r="G513" s="101"/>
      <c r="H513" s="102"/>
      <c r="I513" s="102"/>
      <c r="K513" s="102"/>
      <c r="L513" s="102"/>
    </row>
    <row r="514" spans="1:12" ht="13.5">
      <c r="A514" s="140"/>
      <c r="B514" s="140"/>
      <c r="C514" s="101"/>
      <c r="D514" s="101"/>
      <c r="E514" s="101"/>
      <c r="F514" s="101"/>
      <c r="G514" s="101"/>
      <c r="H514" s="102"/>
      <c r="I514" s="102"/>
      <c r="K514" s="102"/>
      <c r="L514" s="102"/>
    </row>
    <row r="515" spans="1:12" ht="13.5">
      <c r="A515" s="105"/>
      <c r="B515" s="105"/>
      <c r="C515" s="101"/>
      <c r="D515" s="101"/>
      <c r="E515" s="101"/>
      <c r="F515" s="101"/>
      <c r="G515" s="101"/>
      <c r="H515" s="102"/>
      <c r="I515" s="102"/>
      <c r="K515" s="102"/>
      <c r="L515" s="102"/>
    </row>
    <row r="516" spans="1:12" ht="13.5">
      <c r="A516" s="105"/>
      <c r="B516" s="105"/>
      <c r="C516" s="101"/>
      <c r="D516" s="101"/>
      <c r="E516" s="101"/>
      <c r="F516" s="101"/>
      <c r="G516" s="101"/>
      <c r="H516" s="102"/>
      <c r="I516" s="102"/>
      <c r="K516" s="102"/>
      <c r="L516" s="102"/>
    </row>
    <row r="517" spans="1:12" ht="13.5">
      <c r="A517" s="105"/>
      <c r="B517" s="105"/>
      <c r="C517" s="101"/>
      <c r="D517" s="101"/>
      <c r="E517" s="101"/>
      <c r="F517" s="101"/>
      <c r="G517" s="101"/>
      <c r="H517" s="102"/>
      <c r="I517" s="102"/>
      <c r="K517" s="102"/>
      <c r="L517" s="102"/>
    </row>
    <row r="518" spans="1:12" s="4" customFormat="1" ht="13.5">
      <c r="A518" s="100"/>
      <c r="B518" s="100"/>
      <c r="C518" s="101"/>
      <c r="D518" s="101"/>
      <c r="E518" s="101"/>
      <c r="F518" s="101"/>
      <c r="G518" s="101"/>
      <c r="H518" s="102"/>
      <c r="I518" s="102"/>
      <c r="K518" s="102"/>
      <c r="L518" s="102"/>
    </row>
    <row r="519" spans="1:12" s="4" customFormat="1" ht="14.25">
      <c r="A519" s="103"/>
      <c r="B519" s="103"/>
      <c r="C519" s="101"/>
      <c r="D519" s="101"/>
      <c r="E519" s="101"/>
      <c r="F519" s="155"/>
      <c r="G519" s="101"/>
      <c r="H519" s="102"/>
      <c r="I519" s="102"/>
      <c r="K519" s="102"/>
      <c r="L519" s="102"/>
    </row>
    <row r="520" spans="1:12" s="4" customFormat="1" ht="13.5">
      <c r="A520" s="104"/>
      <c r="B520" s="104"/>
      <c r="C520" s="101"/>
      <c r="D520" s="101"/>
      <c r="E520" s="101"/>
      <c r="F520" s="101"/>
      <c r="G520" s="101"/>
      <c r="H520" s="102"/>
      <c r="I520" s="102"/>
      <c r="K520" s="102"/>
      <c r="L520" s="102"/>
    </row>
    <row r="521" spans="1:12" s="4" customFormat="1" ht="13.5">
      <c r="A521" s="105"/>
      <c r="B521" s="105"/>
      <c r="C521" s="101"/>
      <c r="D521" s="101"/>
      <c r="E521" s="101"/>
      <c r="F521" s="101"/>
      <c r="G521" s="101"/>
      <c r="H521" s="102"/>
      <c r="I521" s="102"/>
      <c r="K521" s="102"/>
      <c r="L521" s="102"/>
    </row>
    <row r="522" spans="1:12" s="4" customFormat="1" ht="13.5">
      <c r="A522" s="105"/>
      <c r="B522" s="105"/>
      <c r="C522" s="101"/>
      <c r="D522" s="101"/>
      <c r="E522" s="101"/>
      <c r="F522" s="101"/>
      <c r="G522" s="101"/>
      <c r="H522" s="102"/>
      <c r="I522" s="102"/>
      <c r="K522" s="102"/>
      <c r="L522" s="102"/>
    </row>
    <row r="523" spans="1:12" s="4" customFormat="1" ht="13.5">
      <c r="A523" s="105"/>
      <c r="B523" s="105"/>
      <c r="C523" s="101"/>
      <c r="D523" s="101"/>
      <c r="E523" s="101"/>
      <c r="F523" s="101"/>
      <c r="G523" s="101"/>
      <c r="H523" s="102"/>
      <c r="I523" s="102"/>
      <c r="K523" s="102"/>
      <c r="L523" s="102"/>
    </row>
    <row r="524" spans="1:12" ht="13.5">
      <c r="A524" s="107"/>
      <c r="B524" s="107"/>
      <c r="C524" s="107"/>
      <c r="D524" s="156"/>
      <c r="E524" s="156"/>
      <c r="F524" s="107"/>
      <c r="G524" s="107"/>
      <c r="H524" s="157"/>
      <c r="I524" s="157"/>
      <c r="K524" s="157"/>
      <c r="L524" s="157"/>
    </row>
    <row r="525" spans="1:12" ht="13.5">
      <c r="A525" s="107"/>
      <c r="B525" s="107"/>
      <c r="C525" s="107"/>
      <c r="D525" s="156"/>
      <c r="E525" s="156"/>
      <c r="F525" s="107"/>
      <c r="G525" s="107"/>
      <c r="H525" s="157"/>
      <c r="I525" s="157"/>
      <c r="K525" s="157"/>
      <c r="L525" s="157"/>
    </row>
    <row r="526" spans="1:12" ht="13.5">
      <c r="A526" s="107"/>
      <c r="B526" s="107"/>
      <c r="C526" s="107"/>
      <c r="D526" s="156"/>
      <c r="E526" s="156"/>
      <c r="F526" s="107"/>
      <c r="G526" s="107"/>
      <c r="H526" s="158"/>
      <c r="I526" s="158"/>
      <c r="K526" s="158"/>
      <c r="L526" s="158"/>
    </row>
    <row r="527" spans="1:12" ht="13.5">
      <c r="A527" s="107"/>
      <c r="B527" s="107"/>
      <c r="C527" s="107"/>
      <c r="D527" s="156"/>
      <c r="E527" s="156"/>
      <c r="F527" s="107"/>
      <c r="G527" s="107"/>
      <c r="H527" s="157"/>
      <c r="I527" s="157"/>
      <c r="K527" s="157"/>
      <c r="L527" s="157"/>
    </row>
    <row r="528" spans="1:12" ht="13.5">
      <c r="A528" s="107"/>
      <c r="B528" s="107"/>
      <c r="C528" s="107"/>
      <c r="D528" s="156"/>
      <c r="E528" s="156"/>
      <c r="F528" s="107"/>
      <c r="G528" s="107"/>
      <c r="H528" s="157"/>
      <c r="I528" s="157"/>
      <c r="K528" s="157"/>
      <c r="L528" s="157"/>
    </row>
    <row r="529" spans="1:12" ht="13.5">
      <c r="A529" s="107"/>
      <c r="B529" s="107"/>
      <c r="C529" s="107"/>
      <c r="D529" s="156"/>
      <c r="E529" s="156"/>
      <c r="F529" s="107"/>
      <c r="G529" s="107"/>
      <c r="H529" s="157"/>
      <c r="I529" s="157"/>
      <c r="K529" s="157"/>
      <c r="L529" s="157"/>
    </row>
    <row r="530" spans="1:12" ht="12.75">
      <c r="A530" s="108"/>
      <c r="B530" s="108"/>
      <c r="C530" s="108"/>
      <c r="D530" s="159"/>
      <c r="E530" s="159"/>
      <c r="F530" s="108"/>
      <c r="G530" s="108"/>
      <c r="H530" s="70"/>
      <c r="I530" s="70"/>
      <c r="K530" s="70"/>
      <c r="L530" s="70"/>
    </row>
    <row r="531" spans="1:12" ht="12.75">
      <c r="A531" s="108"/>
      <c r="B531" s="108"/>
      <c r="C531" s="108"/>
      <c r="D531" s="159"/>
      <c r="E531" s="159"/>
      <c r="F531" s="108"/>
      <c r="G531" s="108"/>
      <c r="H531" s="70"/>
      <c r="I531" s="70"/>
      <c r="K531" s="70"/>
      <c r="L531" s="70"/>
    </row>
    <row r="532" spans="1:12" ht="12.75">
      <c r="A532" s="108"/>
      <c r="B532" s="108"/>
      <c r="C532" s="108"/>
      <c r="D532" s="159"/>
      <c r="E532" s="159"/>
      <c r="F532" s="108"/>
      <c r="G532" s="108"/>
      <c r="H532" s="70"/>
      <c r="I532" s="70"/>
      <c r="K532" s="70"/>
      <c r="L532" s="70"/>
    </row>
    <row r="533" spans="1:12" ht="12.75">
      <c r="A533" s="108"/>
      <c r="B533" s="108"/>
      <c r="C533" s="108"/>
      <c r="D533" s="159"/>
      <c r="E533" s="159"/>
      <c r="F533" s="108"/>
      <c r="G533" s="108"/>
      <c r="H533" s="70"/>
      <c r="I533" s="70"/>
      <c r="K533" s="70"/>
      <c r="L533" s="70"/>
    </row>
    <row r="534" spans="1:12" ht="12.75">
      <c r="A534" s="108"/>
      <c r="B534" s="108"/>
      <c r="C534" s="108"/>
      <c r="D534" s="159"/>
      <c r="E534" s="159"/>
      <c r="F534" s="108"/>
      <c r="G534" s="108"/>
      <c r="H534" s="70"/>
      <c r="I534" s="70"/>
      <c r="K534" s="70"/>
      <c r="L534" s="70"/>
    </row>
    <row r="535" spans="1:12" ht="12.75">
      <c r="A535" s="108"/>
      <c r="B535" s="108"/>
      <c r="C535" s="108"/>
      <c r="D535" s="159"/>
      <c r="E535" s="159"/>
      <c r="F535" s="108"/>
      <c r="G535" s="108"/>
      <c r="H535" s="70"/>
      <c r="I535" s="70"/>
      <c r="K535" s="70"/>
      <c r="L535" s="70"/>
    </row>
    <row r="536" spans="1:12" ht="12.75">
      <c r="A536" s="108"/>
      <c r="B536" s="108"/>
      <c r="C536" s="108"/>
      <c r="D536" s="159"/>
      <c r="E536" s="159"/>
      <c r="F536" s="108"/>
      <c r="G536" s="108"/>
      <c r="H536" s="70"/>
      <c r="I536" s="70"/>
      <c r="K536" s="70"/>
      <c r="L536" s="70"/>
    </row>
    <row r="537" spans="1:12" ht="12.75">
      <c r="A537" s="108"/>
      <c r="B537" s="108"/>
      <c r="C537" s="108"/>
      <c r="D537" s="159"/>
      <c r="E537" s="159"/>
      <c r="F537" s="108"/>
      <c r="G537" s="108"/>
      <c r="H537" s="70"/>
      <c r="I537" s="70"/>
      <c r="K537" s="70"/>
      <c r="L537" s="70"/>
    </row>
    <row r="538" spans="1:12" ht="12.75">
      <c r="A538" s="108"/>
      <c r="B538" s="108"/>
      <c r="C538" s="108"/>
      <c r="D538" s="159"/>
      <c r="E538" s="159"/>
      <c r="F538" s="108"/>
      <c r="G538" s="108"/>
      <c r="H538" s="70"/>
      <c r="I538" s="70"/>
      <c r="K538" s="70"/>
      <c r="L538" s="70"/>
    </row>
    <row r="539" spans="1:12" ht="12.75">
      <c r="A539" s="108"/>
      <c r="B539" s="108"/>
      <c r="C539" s="108"/>
      <c r="D539" s="159"/>
      <c r="E539" s="159"/>
      <c r="F539" s="108"/>
      <c r="G539" s="108"/>
      <c r="H539" s="70"/>
      <c r="I539" s="70"/>
      <c r="K539" s="70"/>
      <c r="L539" s="70"/>
    </row>
    <row r="540" spans="1:12" ht="12.75">
      <c r="A540" s="108"/>
      <c r="B540" s="108"/>
      <c r="C540" s="108"/>
      <c r="D540" s="159"/>
      <c r="E540" s="159"/>
      <c r="F540" s="108"/>
      <c r="G540" s="108"/>
      <c r="H540" s="70"/>
      <c r="I540" s="70"/>
      <c r="K540" s="70"/>
      <c r="L540" s="70"/>
    </row>
    <row r="541" spans="1:12" ht="12.75">
      <c r="A541" s="108"/>
      <c r="B541" s="108"/>
      <c r="C541" s="108"/>
      <c r="D541" s="159"/>
      <c r="E541" s="159"/>
      <c r="F541" s="108"/>
      <c r="G541" s="108"/>
      <c r="H541" s="70"/>
      <c r="I541" s="70"/>
      <c r="K541" s="70"/>
      <c r="L541" s="70"/>
    </row>
    <row r="542" spans="1:12" ht="12.75">
      <c r="A542" s="108"/>
      <c r="B542" s="108"/>
      <c r="C542" s="108"/>
      <c r="D542" s="159"/>
      <c r="E542" s="159"/>
      <c r="F542" s="108"/>
      <c r="G542" s="108"/>
      <c r="H542" s="70"/>
      <c r="I542" s="70"/>
      <c r="K542" s="70"/>
      <c r="L542" s="70"/>
    </row>
    <row r="543" spans="1:12" ht="12.75">
      <c r="A543" s="108"/>
      <c r="B543" s="108"/>
      <c r="C543" s="108"/>
      <c r="D543" s="159"/>
      <c r="E543" s="159"/>
      <c r="F543" s="108"/>
      <c r="G543" s="108"/>
      <c r="H543" s="70"/>
      <c r="I543" s="70"/>
      <c r="K543" s="70"/>
      <c r="L543" s="70"/>
    </row>
    <row r="544" spans="1:12" ht="12.75">
      <c r="A544" s="108"/>
      <c r="B544" s="108"/>
      <c r="C544" s="108"/>
      <c r="D544" s="159"/>
      <c r="E544" s="159"/>
      <c r="F544" s="108"/>
      <c r="G544" s="108"/>
      <c r="H544" s="70"/>
      <c r="I544" s="70"/>
      <c r="K544" s="70"/>
      <c r="L544" s="70"/>
    </row>
    <row r="545" spans="1:12" ht="12.75">
      <c r="A545" s="108"/>
      <c r="B545" s="108"/>
      <c r="C545" s="108"/>
      <c r="D545" s="159"/>
      <c r="E545" s="159"/>
      <c r="F545" s="108"/>
      <c r="G545" s="108"/>
      <c r="H545" s="70"/>
      <c r="I545" s="70"/>
      <c r="K545" s="70"/>
      <c r="L545" s="70"/>
    </row>
    <row r="546" spans="1:12" ht="12.75">
      <c r="A546" s="108"/>
      <c r="B546" s="108"/>
      <c r="C546" s="108"/>
      <c r="D546" s="159"/>
      <c r="E546" s="159"/>
      <c r="F546" s="108"/>
      <c r="G546" s="108"/>
      <c r="H546" s="70"/>
      <c r="I546" s="70"/>
      <c r="K546" s="70"/>
      <c r="L546" s="70"/>
    </row>
    <row r="547" spans="1:12" ht="12.75">
      <c r="A547" s="108"/>
      <c r="B547" s="108"/>
      <c r="C547" s="108"/>
      <c r="D547" s="159"/>
      <c r="E547" s="159"/>
      <c r="F547" s="108"/>
      <c r="G547" s="108"/>
      <c r="H547" s="70"/>
      <c r="I547" s="70"/>
      <c r="K547" s="70"/>
      <c r="L547" s="70"/>
    </row>
    <row r="548" spans="1:12" ht="12.75">
      <c r="A548" s="108"/>
      <c r="B548" s="108"/>
      <c r="C548" s="108"/>
      <c r="D548" s="159"/>
      <c r="E548" s="159"/>
      <c r="F548" s="108"/>
      <c r="G548" s="108"/>
      <c r="H548" s="70"/>
      <c r="I548" s="70"/>
      <c r="K548" s="70"/>
      <c r="L548" s="70"/>
    </row>
    <row r="549" spans="1:12" ht="12.75">
      <c r="A549" s="108"/>
      <c r="B549" s="108"/>
      <c r="C549" s="108"/>
      <c r="D549" s="159"/>
      <c r="E549" s="159"/>
      <c r="F549" s="108"/>
      <c r="G549" s="108"/>
      <c r="H549" s="70"/>
      <c r="I549" s="70"/>
      <c r="K549" s="70"/>
      <c r="L549" s="70"/>
    </row>
    <row r="550" spans="1:12" ht="12.75">
      <c r="A550" s="108"/>
      <c r="B550" s="108"/>
      <c r="C550" s="108"/>
      <c r="D550" s="159"/>
      <c r="E550" s="159"/>
      <c r="F550" s="108"/>
      <c r="G550" s="108"/>
      <c r="H550" s="70"/>
      <c r="I550" s="70"/>
      <c r="K550" s="70"/>
      <c r="L550" s="70"/>
    </row>
    <row r="551" spans="1:12" ht="12.75">
      <c r="A551" s="108"/>
      <c r="B551" s="108"/>
      <c r="C551" s="108"/>
      <c r="D551" s="159"/>
      <c r="E551" s="159"/>
      <c r="F551" s="108"/>
      <c r="G551" s="108"/>
      <c r="H551" s="70"/>
      <c r="I551" s="70"/>
      <c r="K551" s="70"/>
      <c r="L551" s="70"/>
    </row>
    <row r="552" spans="1:12" ht="12.75">
      <c r="A552" s="108"/>
      <c r="B552" s="108"/>
      <c r="C552" s="108"/>
      <c r="D552" s="159"/>
      <c r="E552" s="159"/>
      <c r="F552" s="108"/>
      <c r="G552" s="108"/>
      <c r="H552" s="70"/>
      <c r="I552" s="70"/>
      <c r="K552" s="70"/>
      <c r="L552" s="70"/>
    </row>
    <row r="553" spans="1:12" ht="12.75">
      <c r="A553" s="108"/>
      <c r="B553" s="108"/>
      <c r="C553" s="108"/>
      <c r="D553" s="159"/>
      <c r="E553" s="159"/>
      <c r="F553" s="108"/>
      <c r="G553" s="108"/>
      <c r="H553" s="70"/>
      <c r="I553" s="70"/>
      <c r="K553" s="70"/>
      <c r="L553" s="70"/>
    </row>
    <row r="554" spans="1:12" ht="12.75">
      <c r="A554" s="4"/>
      <c r="B554" s="4"/>
      <c r="D554" s="160"/>
      <c r="E554" s="160"/>
      <c r="F554" s="4"/>
      <c r="G554" s="4"/>
      <c r="H554" s="161"/>
      <c r="I554" s="161"/>
      <c r="K554" s="161"/>
      <c r="L554" s="161"/>
    </row>
    <row r="555" spans="1:12" ht="12.75">
      <c r="A555" s="4"/>
      <c r="B555" s="4"/>
      <c r="D555" s="160"/>
      <c r="E555" s="160"/>
      <c r="F555" s="4"/>
      <c r="G555" s="4"/>
      <c r="H555" s="161"/>
      <c r="I555" s="161"/>
      <c r="K555" s="161"/>
      <c r="L555" s="161"/>
    </row>
    <row r="556" spans="1:12" ht="12.75">
      <c r="A556" s="4"/>
      <c r="B556" s="4"/>
      <c r="D556" s="160"/>
      <c r="E556" s="160"/>
      <c r="F556" s="4"/>
      <c r="G556" s="4"/>
      <c r="H556" s="161"/>
      <c r="I556" s="161"/>
      <c r="K556" s="161"/>
      <c r="L556" s="161"/>
    </row>
  </sheetData>
  <sheetProtection/>
  <mergeCells count="17">
    <mergeCell ref="D17:H17"/>
    <mergeCell ref="A18:I18"/>
    <mergeCell ref="A20:A21"/>
    <mergeCell ref="C20:G20"/>
    <mergeCell ref="N20:O20"/>
    <mergeCell ref="P20:Q20"/>
    <mergeCell ref="H20:I20"/>
    <mergeCell ref="D2:I2"/>
    <mergeCell ref="D3:J3"/>
    <mergeCell ref="D4:J4"/>
    <mergeCell ref="D5:I5"/>
    <mergeCell ref="D14:H14"/>
    <mergeCell ref="D16:H16"/>
    <mergeCell ref="D8:I8"/>
    <mergeCell ref="D9:J9"/>
    <mergeCell ref="D10:I10"/>
    <mergeCell ref="D11:I11"/>
  </mergeCells>
  <printOptions/>
  <pageMargins left="0.25" right="0.25" top="0.75" bottom="0.75" header="0.3" footer="0.3"/>
  <pageSetup firstPageNumber="127" useFirstPageNumber="1"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U558"/>
  <sheetViews>
    <sheetView workbookViewId="0" topLeftCell="A14">
      <selection activeCell="F17" sqref="F17:K17"/>
    </sheetView>
  </sheetViews>
  <sheetFormatPr defaultColWidth="9.125" defaultRowHeight="12.75"/>
  <cols>
    <col min="1" max="1" width="55.625" style="1" customWidth="1"/>
    <col min="2" max="2" width="5.50390625" style="1" hidden="1" customWidth="1"/>
    <col min="3" max="3" width="8.125" style="4" customWidth="1"/>
    <col min="4" max="4" width="9.625" style="2" customWidth="1"/>
    <col min="5" max="5" width="9.875" style="2" customWidth="1"/>
    <col min="6" max="6" width="12.50390625" style="1" customWidth="1"/>
    <col min="7" max="7" width="8.375" style="1" customWidth="1"/>
    <col min="8" max="8" width="12.375" style="5" customWidth="1"/>
    <col min="9" max="9" width="13.375" style="5" hidden="1" customWidth="1"/>
    <col min="10" max="10" width="4.875" style="1" customWidth="1"/>
    <col min="11" max="12" width="13.37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16"/>
    </row>
    <row r="2" spans="4:9" s="8" customFormat="1" ht="15" customHeight="1" hidden="1">
      <c r="D2" s="807" t="s">
        <v>85</v>
      </c>
      <c r="E2" s="808"/>
      <c r="F2" s="808"/>
      <c r="G2" s="808"/>
      <c r="H2" s="808"/>
      <c r="I2" s="808"/>
    </row>
    <row r="3" spans="4:10" s="8" customFormat="1" ht="12.75" customHeight="1" hidden="1">
      <c r="D3" s="809" t="s">
        <v>264</v>
      </c>
      <c r="E3" s="810"/>
      <c r="F3" s="810"/>
      <c r="G3" s="810"/>
      <c r="H3" s="810"/>
      <c r="I3" s="810"/>
      <c r="J3" s="810"/>
    </row>
    <row r="4" spans="4:11" s="8" customFormat="1" ht="15" customHeight="1" hidden="1">
      <c r="D4" s="807"/>
      <c r="E4" s="811"/>
      <c r="F4" s="811"/>
      <c r="G4" s="811"/>
      <c r="H4" s="811"/>
      <c r="I4" s="811"/>
      <c r="J4" s="811"/>
      <c r="K4" s="811"/>
    </row>
    <row r="5" spans="4:10" s="8" customFormat="1" ht="15" customHeight="1" hidden="1">
      <c r="D5" s="807" t="s">
        <v>521</v>
      </c>
      <c r="E5" s="811"/>
      <c r="F5" s="811"/>
      <c r="G5" s="811"/>
      <c r="H5" s="811"/>
      <c r="I5" s="811"/>
      <c r="J5" s="811"/>
    </row>
    <row r="6" spans="4:9" s="8" customFormat="1" ht="15" customHeight="1" hidden="1">
      <c r="D6" s="778" t="s">
        <v>533</v>
      </c>
      <c r="E6" s="811"/>
      <c r="F6" s="811"/>
      <c r="G6" s="811"/>
      <c r="H6" s="811"/>
      <c r="I6" s="811"/>
    </row>
    <row r="7" spans="1:10" s="8" customFormat="1" ht="15" customHeight="1" hidden="1">
      <c r="A7" s="309"/>
      <c r="B7" s="309"/>
      <c r="C7" s="309"/>
      <c r="D7" s="310"/>
      <c r="E7" s="305"/>
      <c r="F7" s="305"/>
      <c r="G7" s="305"/>
      <c r="H7" s="305"/>
      <c r="I7" s="305"/>
      <c r="J7" s="309"/>
    </row>
    <row r="8" spans="1:10" s="8" customFormat="1" ht="15" customHeight="1" hidden="1">
      <c r="A8" s="309"/>
      <c r="B8" s="309"/>
      <c r="C8" s="309"/>
      <c r="D8" s="310"/>
      <c r="E8" s="305"/>
      <c r="F8" s="305"/>
      <c r="G8" s="305"/>
      <c r="H8" s="305"/>
      <c r="I8" s="305"/>
      <c r="J8" s="309"/>
    </row>
    <row r="9" spans="1:10" s="8" customFormat="1" ht="15" customHeight="1" hidden="1">
      <c r="A9" s="309"/>
      <c r="B9" s="309"/>
      <c r="C9" s="309"/>
      <c r="D9" s="310"/>
      <c r="E9" s="305"/>
      <c r="F9" s="305"/>
      <c r="G9" s="305"/>
      <c r="H9" s="305"/>
      <c r="I9" s="305"/>
      <c r="J9" s="309"/>
    </row>
    <row r="10" spans="1:10" s="8" customFormat="1" ht="15" customHeight="1" hidden="1">
      <c r="A10" s="309"/>
      <c r="B10" s="309"/>
      <c r="C10" s="309"/>
      <c r="D10" s="310"/>
      <c r="E10" s="305"/>
      <c r="F10" s="305"/>
      <c r="G10" s="305"/>
      <c r="H10" s="305"/>
      <c r="I10" s="305"/>
      <c r="J10" s="309"/>
    </row>
    <row r="11" spans="1:11" s="8" customFormat="1" ht="12.75" customHeight="1" hidden="1">
      <c r="A11" s="309"/>
      <c r="B11" s="309"/>
      <c r="C11" s="309"/>
      <c r="D11" s="310"/>
      <c r="E11" s="309"/>
      <c r="F11" s="309"/>
      <c r="G11" s="320"/>
      <c r="H11" s="309"/>
      <c r="I11" s="309"/>
      <c r="J11" s="305"/>
      <c r="K11" s="300"/>
    </row>
    <row r="12" spans="1:10" s="8" customFormat="1" ht="15" customHeight="1" hidden="1">
      <c r="A12" s="309"/>
      <c r="B12" s="309"/>
      <c r="C12" s="309"/>
      <c r="D12" s="310"/>
      <c r="E12" s="309"/>
      <c r="F12" s="309"/>
      <c r="G12" s="320"/>
      <c r="H12" s="309"/>
      <c r="I12" s="309"/>
      <c r="J12" s="309"/>
    </row>
    <row r="13" spans="1:10" s="8" customFormat="1" ht="15" customHeight="1" hidden="1">
      <c r="A13" s="321"/>
      <c r="B13" s="321"/>
      <c r="C13" s="321"/>
      <c r="D13" s="322" t="s">
        <v>42</v>
      </c>
      <c r="E13" s="322"/>
      <c r="F13" s="322"/>
      <c r="G13" s="323"/>
      <c r="H13" s="321"/>
      <c r="I13" s="321"/>
      <c r="J13" s="309"/>
    </row>
    <row r="14" spans="1:10" s="8" customFormat="1" ht="15" customHeight="1">
      <c r="A14" s="321"/>
      <c r="B14" s="321"/>
      <c r="C14" s="321"/>
      <c r="D14" s="322"/>
      <c r="E14" s="322"/>
      <c r="F14" s="826" t="s">
        <v>351</v>
      </c>
      <c r="G14" s="812"/>
      <c r="H14" s="812"/>
      <c r="I14" s="321"/>
      <c r="J14" s="309"/>
    </row>
    <row r="15" spans="1:10" s="8" customFormat="1" ht="15" customHeight="1">
      <c r="A15" s="321"/>
      <c r="B15" s="321"/>
      <c r="C15" s="321"/>
      <c r="D15" s="322"/>
      <c r="E15" s="322"/>
      <c r="F15" s="826" t="s">
        <v>264</v>
      </c>
      <c r="G15" s="812"/>
      <c r="H15" s="812"/>
      <c r="I15" s="321"/>
      <c r="J15" s="309"/>
    </row>
    <row r="16" spans="1:10" s="8" customFormat="1" ht="15" customHeight="1">
      <c r="A16" s="321"/>
      <c r="B16" s="321"/>
      <c r="C16" s="321"/>
      <c r="D16" s="322"/>
      <c r="E16" s="322"/>
      <c r="F16" s="826" t="s">
        <v>504</v>
      </c>
      <c r="G16" s="812"/>
      <c r="H16" s="812"/>
      <c r="I16" s="321"/>
      <c r="J16" s="309"/>
    </row>
    <row r="17" spans="1:11" s="8" customFormat="1" ht="15" customHeight="1">
      <c r="A17" s="321"/>
      <c r="B17" s="321"/>
      <c r="C17" s="321"/>
      <c r="D17" s="322"/>
      <c r="E17" s="322"/>
      <c r="F17" s="748" t="s">
        <v>697</v>
      </c>
      <c r="G17" s="749"/>
      <c r="H17" s="749"/>
      <c r="I17" s="749"/>
      <c r="J17" s="749"/>
      <c r="K17" s="749"/>
    </row>
    <row r="18" spans="1:10" s="8" customFormat="1" ht="15" customHeight="1" hidden="1">
      <c r="A18" s="321"/>
      <c r="B18" s="321"/>
      <c r="C18" s="321"/>
      <c r="D18" s="322"/>
      <c r="E18" s="322"/>
      <c r="F18" s="825"/>
      <c r="G18" s="779"/>
      <c r="H18" s="779"/>
      <c r="I18" s="321"/>
      <c r="J18" s="309"/>
    </row>
    <row r="19" spans="1:12" s="8" customFormat="1" ht="16.5" customHeight="1">
      <c r="A19" s="25"/>
      <c r="B19" s="25"/>
      <c r="C19" s="25"/>
      <c r="D19" s="549"/>
      <c r="E19" s="549"/>
      <c r="F19" s="826" t="s">
        <v>42</v>
      </c>
      <c r="G19" s="812"/>
      <c r="H19" s="812"/>
      <c r="I19" s="549" t="s">
        <v>42</v>
      </c>
      <c r="J19" s="309"/>
      <c r="K19" s="25"/>
      <c r="L19" s="25"/>
    </row>
    <row r="20" spans="1:10" s="8" customFormat="1" ht="15.75" customHeight="1">
      <c r="A20" s="25"/>
      <c r="B20" s="25"/>
      <c r="C20" s="25"/>
      <c r="D20" s="539"/>
      <c r="E20" s="717"/>
      <c r="F20" s="826" t="s">
        <v>264</v>
      </c>
      <c r="G20" s="812"/>
      <c r="H20" s="812"/>
      <c r="I20" s="539" t="s">
        <v>597</v>
      </c>
      <c r="J20" s="309"/>
    </row>
    <row r="21" spans="1:10" s="8" customFormat="1" ht="15" customHeight="1">
      <c r="A21" s="25"/>
      <c r="B21" s="25"/>
      <c r="C21" s="25"/>
      <c r="D21" s="539"/>
      <c r="E21" s="717"/>
      <c r="F21" s="826" t="s">
        <v>504</v>
      </c>
      <c r="G21" s="812"/>
      <c r="H21" s="812"/>
      <c r="I21" s="539" t="s">
        <v>504</v>
      </c>
      <c r="J21" s="309"/>
    </row>
    <row r="22" spans="1:12" s="8" customFormat="1" ht="15.75" customHeight="1">
      <c r="A22" s="25"/>
      <c r="B22" s="25"/>
      <c r="C22" s="25"/>
      <c r="D22" s="549"/>
      <c r="E22" s="549"/>
      <c r="F22" s="826" t="s">
        <v>659</v>
      </c>
      <c r="G22" s="812"/>
      <c r="H22" s="812"/>
      <c r="I22" s="549" t="s">
        <v>658</v>
      </c>
      <c r="J22" s="309"/>
      <c r="K22" s="126"/>
      <c r="L22" s="7"/>
    </row>
    <row r="23" spans="1:10" s="8" customFormat="1" ht="18" hidden="1">
      <c r="A23" s="25"/>
      <c r="B23" s="25"/>
      <c r="C23" s="25"/>
      <c r="D23" s="805"/>
      <c r="E23" s="805"/>
      <c r="F23" s="805"/>
      <c r="G23" s="805"/>
      <c r="H23" s="805"/>
      <c r="I23" s="805"/>
      <c r="J23" s="309"/>
    </row>
    <row r="24" spans="1:21" ht="54" customHeight="1">
      <c r="A24" s="824" t="s">
        <v>592</v>
      </c>
      <c r="B24" s="824"/>
      <c r="C24" s="824"/>
      <c r="D24" s="824"/>
      <c r="E24" s="824"/>
      <c r="F24" s="824"/>
      <c r="G24" s="824"/>
      <c r="H24" s="824"/>
      <c r="I24" s="824"/>
      <c r="J24" s="324"/>
      <c r="K24" s="1"/>
      <c r="L24" s="1"/>
      <c r="T24" s="253">
        <f>H29+152.1</f>
        <v>12078.089999999998</v>
      </c>
      <c r="U24" s="253" t="e">
        <f>I29+305.5</f>
        <v>#REF!</v>
      </c>
    </row>
    <row r="25" spans="1:12" ht="1.5" customHeight="1" hidden="1">
      <c r="A25" s="551"/>
      <c r="B25" s="551"/>
      <c r="C25" s="49"/>
      <c r="D25" s="552"/>
      <c r="E25" s="552"/>
      <c r="F25" s="553"/>
      <c r="G25" s="553"/>
      <c r="H25" s="70"/>
      <c r="I25" s="70"/>
      <c r="J25" s="324"/>
      <c r="K25" s="70"/>
      <c r="L25" s="70"/>
    </row>
    <row r="26" spans="1:17" ht="27" customHeight="1">
      <c r="A26" s="801" t="s">
        <v>206</v>
      </c>
      <c r="B26" s="554"/>
      <c r="C26" s="802" t="s">
        <v>123</v>
      </c>
      <c r="D26" s="802"/>
      <c r="E26" s="802"/>
      <c r="F26" s="802"/>
      <c r="G26" s="802"/>
      <c r="H26" s="556" t="s">
        <v>593</v>
      </c>
      <c r="I26" s="692" t="s">
        <v>157</v>
      </c>
      <c r="J26" s="324"/>
      <c r="K26" s="197" t="s">
        <v>179</v>
      </c>
      <c r="L26" s="197" t="s">
        <v>179</v>
      </c>
      <c r="N26" s="813" t="s">
        <v>74</v>
      </c>
      <c r="O26" s="814"/>
      <c r="P26" s="813" t="s">
        <v>75</v>
      </c>
      <c r="Q26" s="814"/>
    </row>
    <row r="27" spans="1:17" ht="57" customHeight="1">
      <c r="A27" s="801"/>
      <c r="B27" s="554"/>
      <c r="C27" s="556" t="s">
        <v>153</v>
      </c>
      <c r="D27" s="557" t="s">
        <v>120</v>
      </c>
      <c r="E27" s="556" t="s">
        <v>119</v>
      </c>
      <c r="F27" s="556" t="s">
        <v>154</v>
      </c>
      <c r="G27" s="556" t="s">
        <v>155</v>
      </c>
      <c r="H27" s="734">
        <v>2021</v>
      </c>
      <c r="I27" s="692">
        <v>2021</v>
      </c>
      <c r="J27" s="324"/>
      <c r="K27" s="197">
        <v>2018</v>
      </c>
      <c r="L27" s="197">
        <v>2019</v>
      </c>
      <c r="N27" s="43">
        <v>2018</v>
      </c>
      <c r="O27" s="43">
        <v>2019</v>
      </c>
      <c r="P27" s="43">
        <v>2018</v>
      </c>
      <c r="Q27" s="43">
        <v>2019</v>
      </c>
    </row>
    <row r="28" spans="1:17" s="3" customFormat="1" ht="16.5" customHeight="1">
      <c r="A28" s="554">
        <v>1</v>
      </c>
      <c r="B28" s="554"/>
      <c r="C28" s="558">
        <v>2</v>
      </c>
      <c r="D28" s="554">
        <v>3</v>
      </c>
      <c r="E28" s="554">
        <v>4</v>
      </c>
      <c r="F28" s="554">
        <v>5</v>
      </c>
      <c r="G28" s="554">
        <v>6</v>
      </c>
      <c r="H28" s="554">
        <v>7</v>
      </c>
      <c r="I28" s="693">
        <v>7</v>
      </c>
      <c r="J28" s="329"/>
      <c r="K28" s="132">
        <v>7</v>
      </c>
      <c r="L28" s="132">
        <v>7</v>
      </c>
      <c r="N28" s="212"/>
      <c r="O28" s="212"/>
      <c r="P28" s="212"/>
      <c r="Q28" s="212"/>
    </row>
    <row r="29" spans="1:17" s="4" customFormat="1" ht="18">
      <c r="A29" s="560" t="s">
        <v>28</v>
      </c>
      <c r="B29" s="560"/>
      <c r="C29" s="45" t="s">
        <v>245</v>
      </c>
      <c r="D29" s="45"/>
      <c r="E29" s="45"/>
      <c r="F29" s="45"/>
      <c r="G29" s="46"/>
      <c r="H29" s="561">
        <f>H30+H103+H114+H118+H144+H198+H206+H232+0.73+H243</f>
        <v>11925.989999999998</v>
      </c>
      <c r="I29" s="694" t="e">
        <f>I30+I103+#REF!+I118+I144+I198+I206+I232+I238+I243</f>
        <v>#REF!</v>
      </c>
      <c r="J29" s="333"/>
      <c r="K29" s="200" t="e">
        <f>K30+K103+#REF!+K118+K144+K198+K206+K232+K238+K243</f>
        <v>#REF!</v>
      </c>
      <c r="L29" s="200" t="e">
        <f>L30+L103+#REF!+L118+L144+L198+L206+L232+L238+L243</f>
        <v>#REF!</v>
      </c>
      <c r="N29" s="213" t="e">
        <f>H29-K29</f>
        <v>#REF!</v>
      </c>
      <c r="O29" s="213" t="e">
        <f>I29-L29</f>
        <v>#REF!</v>
      </c>
      <c r="P29" s="213" t="e">
        <f>H29/K29*100</f>
        <v>#REF!</v>
      </c>
      <c r="Q29" s="213" t="e">
        <f>I29/L29*100</f>
        <v>#REF!</v>
      </c>
    </row>
    <row r="30" spans="1:17" s="4" customFormat="1" ht="17.25">
      <c r="A30" s="560" t="s">
        <v>15</v>
      </c>
      <c r="B30" s="560"/>
      <c r="C30" s="45" t="s">
        <v>245</v>
      </c>
      <c r="D30" s="45" t="s">
        <v>211</v>
      </c>
      <c r="E30" s="45"/>
      <c r="F30" s="45"/>
      <c r="G30" s="46"/>
      <c r="H30" s="561">
        <f>H31+H41+H77+H82+H73</f>
        <v>5438.119999999999</v>
      </c>
      <c r="I30" s="694">
        <f>I31+I41+I77+I82+I73</f>
        <v>2828.1</v>
      </c>
      <c r="J30" s="334"/>
      <c r="K30" s="200">
        <f>K31+K41+K77+K82+K73</f>
        <v>3771.7000000000003</v>
      </c>
      <c r="L30" s="200">
        <f>L31+L41+L77+L82+L73</f>
        <v>3771.7000000000003</v>
      </c>
      <c r="N30" s="213">
        <f aca="true" t="shared" si="0" ref="N30:O101">H30-K30</f>
        <v>1666.4199999999987</v>
      </c>
      <c r="O30" s="213">
        <f t="shared" si="0"/>
        <v>-943.6000000000004</v>
      </c>
      <c r="P30" s="213">
        <f aca="true" t="shared" si="1" ref="P30:Q101">H30/K30*100</f>
        <v>144.18219900840467</v>
      </c>
      <c r="Q30" s="213">
        <f t="shared" si="1"/>
        <v>74.98210356072858</v>
      </c>
    </row>
    <row r="31" spans="1:17" ht="30.75" customHeight="1">
      <c r="A31" s="254" t="s">
        <v>50</v>
      </c>
      <c r="B31" s="254"/>
      <c r="C31" s="45" t="s">
        <v>245</v>
      </c>
      <c r="D31" s="45" t="s">
        <v>211</v>
      </c>
      <c r="E31" s="45" t="s">
        <v>212</v>
      </c>
      <c r="F31" s="45"/>
      <c r="G31" s="46"/>
      <c r="H31" s="561">
        <f>H32</f>
        <v>846.3</v>
      </c>
      <c r="I31" s="694">
        <f>I32</f>
        <v>700</v>
      </c>
      <c r="J31" s="324"/>
      <c r="K31" s="200">
        <f>K32</f>
        <v>728.7</v>
      </c>
      <c r="L31" s="200">
        <f>L32</f>
        <v>728.7</v>
      </c>
      <c r="N31" s="213">
        <f t="shared" si="0"/>
        <v>117.59999999999991</v>
      </c>
      <c r="O31" s="213">
        <f t="shared" si="0"/>
        <v>-28.700000000000045</v>
      </c>
      <c r="P31" s="213">
        <f t="shared" si="1"/>
        <v>116.13832853025936</v>
      </c>
      <c r="Q31" s="213">
        <f t="shared" si="1"/>
        <v>96.06147934678194</v>
      </c>
    </row>
    <row r="32" spans="1:17" ht="30.75" customHeight="1">
      <c r="A32" s="254" t="s">
        <v>52</v>
      </c>
      <c r="B32" s="254"/>
      <c r="C32" s="45" t="s">
        <v>245</v>
      </c>
      <c r="D32" s="45" t="s">
        <v>211</v>
      </c>
      <c r="E32" s="45" t="s">
        <v>212</v>
      </c>
      <c r="F32" s="45" t="s">
        <v>453</v>
      </c>
      <c r="G32" s="46"/>
      <c r="H32" s="561">
        <f>H33</f>
        <v>846.3</v>
      </c>
      <c r="I32" s="694">
        <f>I33</f>
        <v>700</v>
      </c>
      <c r="J32" s="324"/>
      <c r="K32" s="200">
        <f>K33</f>
        <v>728.7</v>
      </c>
      <c r="L32" s="200">
        <f>L33</f>
        <v>728.7</v>
      </c>
      <c r="N32" s="213">
        <f t="shared" si="0"/>
        <v>117.59999999999991</v>
      </c>
      <c r="O32" s="213">
        <f t="shared" si="0"/>
        <v>-28.700000000000045</v>
      </c>
      <c r="P32" s="213">
        <f t="shared" si="1"/>
        <v>116.13832853025936</v>
      </c>
      <c r="Q32" s="213">
        <f t="shared" si="1"/>
        <v>96.06147934678194</v>
      </c>
    </row>
    <row r="33" spans="1:17" ht="19.5" customHeight="1">
      <c r="A33" s="672" t="s">
        <v>213</v>
      </c>
      <c r="B33" s="672"/>
      <c r="C33" s="45" t="s">
        <v>245</v>
      </c>
      <c r="D33" s="45" t="s">
        <v>211</v>
      </c>
      <c r="E33" s="45" t="s">
        <v>212</v>
      </c>
      <c r="F33" s="45" t="s">
        <v>440</v>
      </c>
      <c r="G33" s="46"/>
      <c r="H33" s="561">
        <f>H34+H36+H38</f>
        <v>846.3</v>
      </c>
      <c r="I33" s="694">
        <f>I34+I36+I38</f>
        <v>700</v>
      </c>
      <c r="J33" s="324"/>
      <c r="K33" s="200">
        <f>K34+K36+K38</f>
        <v>728.7</v>
      </c>
      <c r="L33" s="200">
        <f>L34+L36+L38</f>
        <v>728.7</v>
      </c>
      <c r="N33" s="213">
        <f t="shared" si="0"/>
        <v>117.59999999999991</v>
      </c>
      <c r="O33" s="213">
        <f t="shared" si="0"/>
        <v>-28.700000000000045</v>
      </c>
      <c r="P33" s="213">
        <f t="shared" si="1"/>
        <v>116.13832853025936</v>
      </c>
      <c r="Q33" s="213">
        <f t="shared" si="1"/>
        <v>96.06147934678194</v>
      </c>
    </row>
    <row r="34" spans="1:17" ht="27" hidden="1">
      <c r="A34" s="255" t="s">
        <v>442</v>
      </c>
      <c r="B34" s="255"/>
      <c r="C34" s="46" t="s">
        <v>245</v>
      </c>
      <c r="D34" s="46" t="s">
        <v>211</v>
      </c>
      <c r="E34" s="46" t="s">
        <v>212</v>
      </c>
      <c r="F34" s="46" t="s">
        <v>441</v>
      </c>
      <c r="G34" s="46"/>
      <c r="H34" s="565">
        <f>H35</f>
        <v>0</v>
      </c>
      <c r="I34" s="695">
        <f>I35</f>
        <v>0</v>
      </c>
      <c r="J34" s="324"/>
      <c r="K34" s="202">
        <f>K35</f>
        <v>0</v>
      </c>
      <c r="L34" s="202">
        <f>L35</f>
        <v>0</v>
      </c>
      <c r="N34" s="213">
        <f t="shared" si="0"/>
        <v>0</v>
      </c>
      <c r="O34" s="213">
        <f t="shared" si="0"/>
        <v>0</v>
      </c>
      <c r="P34" s="213" t="e">
        <f t="shared" si="1"/>
        <v>#DIV/0!</v>
      </c>
      <c r="Q34" s="213" t="e">
        <f t="shared" si="1"/>
        <v>#DIV/0!</v>
      </c>
    </row>
    <row r="35" spans="1:17" ht="53.25" hidden="1">
      <c r="A35" s="255" t="s">
        <v>198</v>
      </c>
      <c r="B35" s="255"/>
      <c r="C35" s="46" t="s">
        <v>245</v>
      </c>
      <c r="D35" s="46" t="s">
        <v>211</v>
      </c>
      <c r="E35" s="46" t="s">
        <v>212</v>
      </c>
      <c r="F35" s="46" t="s">
        <v>441</v>
      </c>
      <c r="G35" s="46" t="s">
        <v>199</v>
      </c>
      <c r="H35" s="565"/>
      <c r="I35" s="695"/>
      <c r="J35" s="324"/>
      <c r="K35" s="202"/>
      <c r="L35" s="202"/>
      <c r="N35" s="213">
        <f t="shared" si="0"/>
        <v>0</v>
      </c>
      <c r="O35" s="213">
        <f t="shared" si="0"/>
        <v>0</v>
      </c>
      <c r="P35" s="213" t="e">
        <f t="shared" si="1"/>
        <v>#DIV/0!</v>
      </c>
      <c r="Q35" s="213" t="e">
        <f t="shared" si="1"/>
        <v>#DIV/0!</v>
      </c>
    </row>
    <row r="36" spans="1:17" ht="18.75" customHeight="1">
      <c r="A36" s="44" t="s">
        <v>444</v>
      </c>
      <c r="B36" s="44"/>
      <c r="C36" s="46" t="s">
        <v>245</v>
      </c>
      <c r="D36" s="46" t="s">
        <v>211</v>
      </c>
      <c r="E36" s="46" t="s">
        <v>212</v>
      </c>
      <c r="F36" s="46" t="s">
        <v>443</v>
      </c>
      <c r="G36" s="46"/>
      <c r="H36" s="567">
        <f>H37</f>
        <v>846.3</v>
      </c>
      <c r="I36" s="696">
        <f>I37</f>
        <v>700</v>
      </c>
      <c r="J36" s="324"/>
      <c r="K36" s="203">
        <f>K37</f>
        <v>728.7</v>
      </c>
      <c r="L36" s="203">
        <f>L37</f>
        <v>728.7</v>
      </c>
      <c r="N36" s="213">
        <f t="shared" si="0"/>
        <v>117.59999999999991</v>
      </c>
      <c r="O36" s="213">
        <f t="shared" si="0"/>
        <v>-28.700000000000045</v>
      </c>
      <c r="P36" s="213">
        <f t="shared" si="1"/>
        <v>116.13832853025936</v>
      </c>
      <c r="Q36" s="213">
        <f t="shared" si="1"/>
        <v>96.06147934678194</v>
      </c>
    </row>
    <row r="37" spans="1:17" ht="52.5" customHeight="1">
      <c r="A37" s="569" t="s">
        <v>198</v>
      </c>
      <c r="B37" s="569"/>
      <c r="C37" s="46" t="s">
        <v>245</v>
      </c>
      <c r="D37" s="46" t="s">
        <v>211</v>
      </c>
      <c r="E37" s="46" t="s">
        <v>212</v>
      </c>
      <c r="F37" s="46" t="s">
        <v>443</v>
      </c>
      <c r="G37" s="46" t="s">
        <v>199</v>
      </c>
      <c r="H37" s="565">
        <v>846.3</v>
      </c>
      <c r="I37" s="695">
        <v>700</v>
      </c>
      <c r="J37" s="340"/>
      <c r="K37" s="202">
        <v>728.7</v>
      </c>
      <c r="L37" s="202">
        <v>728.7</v>
      </c>
      <c r="N37" s="213">
        <f t="shared" si="0"/>
        <v>117.59999999999991</v>
      </c>
      <c r="O37" s="213">
        <f t="shared" si="0"/>
        <v>-28.700000000000045</v>
      </c>
      <c r="P37" s="213">
        <f t="shared" si="1"/>
        <v>116.13832853025936</v>
      </c>
      <c r="Q37" s="213">
        <f t="shared" si="1"/>
        <v>96.06147934678194</v>
      </c>
    </row>
    <row r="38" spans="1:17" ht="39.75" hidden="1">
      <c r="A38" s="569" t="s">
        <v>348</v>
      </c>
      <c r="B38" s="569"/>
      <c r="C38" s="46" t="s">
        <v>245</v>
      </c>
      <c r="D38" s="46" t="s">
        <v>211</v>
      </c>
      <c r="E38" s="46" t="s">
        <v>212</v>
      </c>
      <c r="F38" s="46" t="s">
        <v>102</v>
      </c>
      <c r="G38" s="46"/>
      <c r="H38" s="565">
        <f>H39</f>
        <v>0</v>
      </c>
      <c r="I38" s="695">
        <f>I39</f>
        <v>0</v>
      </c>
      <c r="J38" s="324"/>
      <c r="K38" s="202">
        <f>K39</f>
        <v>0</v>
      </c>
      <c r="L38" s="202">
        <f>L39</f>
        <v>0</v>
      </c>
      <c r="N38" s="213">
        <f t="shared" si="0"/>
        <v>0</v>
      </c>
      <c r="O38" s="213">
        <f t="shared" si="0"/>
        <v>0</v>
      </c>
      <c r="P38" s="213" t="e">
        <f t="shared" si="1"/>
        <v>#DIV/0!</v>
      </c>
      <c r="Q38" s="213" t="e">
        <f t="shared" si="1"/>
        <v>#DIV/0!</v>
      </c>
    </row>
    <row r="39" spans="1:17" ht="75.75" customHeight="1" hidden="1">
      <c r="A39" s="569" t="s">
        <v>198</v>
      </c>
      <c r="B39" s="569"/>
      <c r="C39" s="46" t="s">
        <v>245</v>
      </c>
      <c r="D39" s="46" t="s">
        <v>211</v>
      </c>
      <c r="E39" s="46" t="s">
        <v>212</v>
      </c>
      <c r="F39" s="46" t="s">
        <v>102</v>
      </c>
      <c r="G39" s="46" t="s">
        <v>199</v>
      </c>
      <c r="H39" s="572"/>
      <c r="I39" s="603"/>
      <c r="J39" s="324"/>
      <c r="K39" s="204"/>
      <c r="L39" s="204"/>
      <c r="N39" s="213">
        <f t="shared" si="0"/>
        <v>0</v>
      </c>
      <c r="O39" s="213">
        <f t="shared" si="0"/>
        <v>0</v>
      </c>
      <c r="P39" s="213" t="e">
        <f t="shared" si="1"/>
        <v>#DIV/0!</v>
      </c>
      <c r="Q39" s="213" t="e">
        <f t="shared" si="1"/>
        <v>#DIV/0!</v>
      </c>
    </row>
    <row r="40" spans="1:17" ht="17.25" hidden="1">
      <c r="A40" s="44" t="s">
        <v>218</v>
      </c>
      <c r="B40" s="44"/>
      <c r="C40" s="46" t="s">
        <v>245</v>
      </c>
      <c r="D40" s="46" t="s">
        <v>211</v>
      </c>
      <c r="E40" s="46" t="s">
        <v>212</v>
      </c>
      <c r="F40" s="46" t="s">
        <v>53</v>
      </c>
      <c r="G40" s="46" t="s">
        <v>199</v>
      </c>
      <c r="H40" s="572"/>
      <c r="I40" s="603"/>
      <c r="J40" s="324"/>
      <c r="K40" s="204"/>
      <c r="L40" s="204"/>
      <c r="N40" s="213">
        <f t="shared" si="0"/>
        <v>0</v>
      </c>
      <c r="O40" s="213">
        <f t="shared" si="0"/>
        <v>0</v>
      </c>
      <c r="P40" s="213" t="e">
        <f t="shared" si="1"/>
        <v>#DIV/0!</v>
      </c>
      <c r="Q40" s="213" t="e">
        <f t="shared" si="1"/>
        <v>#DIV/0!</v>
      </c>
    </row>
    <row r="41" spans="1:17" s="9" customFormat="1" ht="40.5" customHeight="1">
      <c r="A41" s="560" t="s">
        <v>55</v>
      </c>
      <c r="B41" s="560"/>
      <c r="C41" s="45" t="s">
        <v>245</v>
      </c>
      <c r="D41" s="45" t="s">
        <v>211</v>
      </c>
      <c r="E41" s="45" t="s">
        <v>223</v>
      </c>
      <c r="F41" s="45"/>
      <c r="G41" s="45"/>
      <c r="H41" s="573">
        <f>H42</f>
        <v>4372.129999999999</v>
      </c>
      <c r="I41" s="614">
        <f>I42</f>
        <v>2123.4</v>
      </c>
      <c r="J41" s="343"/>
      <c r="K41" s="205">
        <f>K42</f>
        <v>3038.4</v>
      </c>
      <c r="L41" s="205">
        <f>L42</f>
        <v>3038.4</v>
      </c>
      <c r="N41" s="213">
        <f t="shared" si="0"/>
        <v>1333.729999999999</v>
      </c>
      <c r="O41" s="213">
        <f t="shared" si="0"/>
        <v>-915</v>
      </c>
      <c r="P41" s="213">
        <f t="shared" si="1"/>
        <v>143.89580042127432</v>
      </c>
      <c r="Q41" s="213">
        <f t="shared" si="1"/>
        <v>69.88546603475514</v>
      </c>
    </row>
    <row r="42" spans="1:17" s="9" customFormat="1" ht="30" customHeight="1">
      <c r="A42" s="254" t="s">
        <v>52</v>
      </c>
      <c r="B42" s="254"/>
      <c r="C42" s="45" t="s">
        <v>245</v>
      </c>
      <c r="D42" s="45" t="s">
        <v>211</v>
      </c>
      <c r="E42" s="45" t="s">
        <v>223</v>
      </c>
      <c r="F42" s="45" t="s">
        <v>453</v>
      </c>
      <c r="G42" s="45"/>
      <c r="H42" s="561">
        <f>H51+H43</f>
        <v>4372.129999999999</v>
      </c>
      <c r="I42" s="694">
        <f>I51</f>
        <v>2123.4</v>
      </c>
      <c r="J42" s="344"/>
      <c r="K42" s="200">
        <f>K51</f>
        <v>3038.4</v>
      </c>
      <c r="L42" s="200">
        <f>L51</f>
        <v>3038.4</v>
      </c>
      <c r="N42" s="213">
        <f t="shared" si="0"/>
        <v>1333.729999999999</v>
      </c>
      <c r="O42" s="213">
        <f t="shared" si="0"/>
        <v>-915</v>
      </c>
      <c r="P42" s="213">
        <f t="shared" si="1"/>
        <v>143.89580042127432</v>
      </c>
      <c r="Q42" s="213">
        <f t="shared" si="1"/>
        <v>69.88546603475514</v>
      </c>
    </row>
    <row r="43" spans="1:17" s="9" customFormat="1" ht="15" customHeight="1">
      <c r="A43" s="255" t="s">
        <v>95</v>
      </c>
      <c r="B43" s="255"/>
      <c r="C43" s="46" t="s">
        <v>245</v>
      </c>
      <c r="D43" s="46" t="s">
        <v>211</v>
      </c>
      <c r="E43" s="46" t="s">
        <v>223</v>
      </c>
      <c r="F43" s="46" t="s">
        <v>454</v>
      </c>
      <c r="G43" s="46"/>
      <c r="H43" s="572">
        <f>H44</f>
        <v>0.7</v>
      </c>
      <c r="I43" s="694"/>
      <c r="J43" s="344"/>
      <c r="K43" s="200"/>
      <c r="L43" s="200"/>
      <c r="N43" s="213"/>
      <c r="O43" s="213"/>
      <c r="P43" s="213"/>
      <c r="Q43" s="213"/>
    </row>
    <row r="44" spans="1:17" s="9" customFormat="1" ht="77.25" customHeight="1">
      <c r="A44" s="541" t="s">
        <v>317</v>
      </c>
      <c r="B44" s="541"/>
      <c r="C44" s="46" t="s">
        <v>245</v>
      </c>
      <c r="D44" s="46" t="s">
        <v>211</v>
      </c>
      <c r="E44" s="46" t="s">
        <v>223</v>
      </c>
      <c r="F44" s="46" t="s">
        <v>455</v>
      </c>
      <c r="G44" s="45"/>
      <c r="H44" s="572">
        <f>H45</f>
        <v>0.7</v>
      </c>
      <c r="I44" s="694"/>
      <c r="J44" s="344"/>
      <c r="K44" s="200"/>
      <c r="L44" s="200"/>
      <c r="N44" s="213"/>
      <c r="O44" s="213"/>
      <c r="P44" s="213"/>
      <c r="Q44" s="213"/>
    </row>
    <row r="45" spans="1:17" s="9" customFormat="1" ht="29.25" customHeight="1">
      <c r="A45" s="44" t="s">
        <v>319</v>
      </c>
      <c r="B45" s="44"/>
      <c r="C45" s="46" t="s">
        <v>245</v>
      </c>
      <c r="D45" s="46" t="s">
        <v>211</v>
      </c>
      <c r="E45" s="46" t="s">
        <v>223</v>
      </c>
      <c r="F45" s="46" t="s">
        <v>455</v>
      </c>
      <c r="G45" s="46" t="s">
        <v>215</v>
      </c>
      <c r="H45" s="572">
        <v>0.7</v>
      </c>
      <c r="I45" s="694"/>
      <c r="J45" s="344"/>
      <c r="K45" s="200"/>
      <c r="L45" s="200"/>
      <c r="N45" s="213"/>
      <c r="O45" s="213"/>
      <c r="P45" s="213"/>
      <c r="Q45" s="213"/>
    </row>
    <row r="46" spans="1:17" s="9" customFormat="1" ht="17.25" hidden="1">
      <c r="A46" s="254"/>
      <c r="B46" s="254"/>
      <c r="C46" s="45"/>
      <c r="D46" s="45"/>
      <c r="E46" s="45"/>
      <c r="F46" s="45"/>
      <c r="G46" s="45"/>
      <c r="H46" s="561"/>
      <c r="I46" s="694"/>
      <c r="J46" s="344"/>
      <c r="K46" s="200"/>
      <c r="L46" s="200"/>
      <c r="N46" s="213"/>
      <c r="O46" s="213"/>
      <c r="P46" s="213"/>
      <c r="Q46" s="213"/>
    </row>
    <row r="47" spans="1:17" s="9" customFormat="1" ht="17.25" hidden="1">
      <c r="A47" s="254"/>
      <c r="B47" s="254"/>
      <c r="C47" s="45"/>
      <c r="D47" s="45"/>
      <c r="E47" s="45"/>
      <c r="F47" s="45"/>
      <c r="G47" s="45"/>
      <c r="H47" s="561"/>
      <c r="I47" s="694"/>
      <c r="J47" s="344"/>
      <c r="K47" s="200"/>
      <c r="L47" s="200"/>
      <c r="N47" s="213"/>
      <c r="O47" s="213"/>
      <c r="P47" s="213"/>
      <c r="Q47" s="213"/>
    </row>
    <row r="48" spans="1:17" s="9" customFormat="1" ht="17.25" hidden="1">
      <c r="A48" s="254"/>
      <c r="B48" s="254"/>
      <c r="C48" s="45"/>
      <c r="D48" s="45"/>
      <c r="E48" s="45"/>
      <c r="F48" s="45"/>
      <c r="G48" s="45"/>
      <c r="H48" s="561"/>
      <c r="I48" s="694"/>
      <c r="J48" s="344"/>
      <c r="K48" s="200"/>
      <c r="L48" s="200"/>
      <c r="N48" s="213"/>
      <c r="O48" s="213"/>
      <c r="P48" s="213"/>
      <c r="Q48" s="213"/>
    </row>
    <row r="49" spans="1:17" s="9" customFormat="1" ht="17.25" hidden="1">
      <c r="A49" s="254"/>
      <c r="B49" s="254"/>
      <c r="C49" s="45"/>
      <c r="D49" s="45"/>
      <c r="E49" s="45"/>
      <c r="F49" s="45"/>
      <c r="G49" s="45"/>
      <c r="H49" s="561"/>
      <c r="I49" s="694"/>
      <c r="J49" s="344"/>
      <c r="K49" s="200"/>
      <c r="L49" s="200"/>
      <c r="N49" s="213"/>
      <c r="O49" s="213"/>
      <c r="P49" s="213"/>
      <c r="Q49" s="213"/>
    </row>
    <row r="50" spans="1:17" s="9" customFormat="1" ht="17.25" hidden="1">
      <c r="A50" s="254"/>
      <c r="B50" s="254"/>
      <c r="C50" s="45"/>
      <c r="D50" s="45"/>
      <c r="E50" s="45"/>
      <c r="F50" s="45"/>
      <c r="G50" s="45"/>
      <c r="H50" s="561"/>
      <c r="I50" s="694"/>
      <c r="J50" s="344"/>
      <c r="K50" s="200"/>
      <c r="L50" s="200"/>
      <c r="N50" s="213"/>
      <c r="O50" s="213"/>
      <c r="P50" s="213"/>
      <c r="Q50" s="213"/>
    </row>
    <row r="51" spans="1:17" ht="18.75" customHeight="1">
      <c r="A51" s="255" t="s">
        <v>224</v>
      </c>
      <c r="B51" s="255"/>
      <c r="C51" s="46" t="s">
        <v>245</v>
      </c>
      <c r="D51" s="46" t="s">
        <v>211</v>
      </c>
      <c r="E51" s="46" t="s">
        <v>223</v>
      </c>
      <c r="F51" s="46" t="s">
        <v>445</v>
      </c>
      <c r="G51" s="46"/>
      <c r="H51" s="572">
        <f>H52+H57+H70</f>
        <v>4371.429999999999</v>
      </c>
      <c r="I51" s="603">
        <f>I52+I57+I70</f>
        <v>2123.4</v>
      </c>
      <c r="J51" s="324"/>
      <c r="K51" s="204">
        <f>K52+K57+K70</f>
        <v>3038.4</v>
      </c>
      <c r="L51" s="204">
        <f>L52+L57+L70</f>
        <v>3038.4</v>
      </c>
      <c r="N51" s="213">
        <f t="shared" si="0"/>
        <v>1333.0299999999993</v>
      </c>
      <c r="O51" s="213">
        <f t="shared" si="0"/>
        <v>-915</v>
      </c>
      <c r="P51" s="213">
        <f t="shared" si="1"/>
        <v>143.87276197998943</v>
      </c>
      <c r="Q51" s="213">
        <f t="shared" si="1"/>
        <v>69.88546603475514</v>
      </c>
    </row>
    <row r="52" spans="1:17" ht="27" hidden="1">
      <c r="A52" s="255" t="s">
        <v>442</v>
      </c>
      <c r="B52" s="255"/>
      <c r="C52" s="46" t="s">
        <v>245</v>
      </c>
      <c r="D52" s="46" t="s">
        <v>211</v>
      </c>
      <c r="E52" s="46" t="s">
        <v>223</v>
      </c>
      <c r="F52" s="46" t="s">
        <v>446</v>
      </c>
      <c r="G52" s="46"/>
      <c r="H52" s="567">
        <f>H53</f>
        <v>0</v>
      </c>
      <c r="I52" s="696">
        <f>I53</f>
        <v>0</v>
      </c>
      <c r="J52" s="324"/>
      <c r="K52" s="203">
        <f>K53</f>
        <v>634.1</v>
      </c>
      <c r="L52" s="203">
        <f>L53</f>
        <v>634.1</v>
      </c>
      <c r="N52" s="213">
        <f t="shared" si="0"/>
        <v>-634.1</v>
      </c>
      <c r="O52" s="213">
        <f t="shared" si="0"/>
        <v>-634.1</v>
      </c>
      <c r="P52" s="213">
        <f t="shared" si="1"/>
        <v>0</v>
      </c>
      <c r="Q52" s="213">
        <f t="shared" si="1"/>
        <v>0</v>
      </c>
    </row>
    <row r="53" spans="1:17" ht="82.5" customHeight="1" hidden="1">
      <c r="A53" s="569" t="s">
        <v>198</v>
      </c>
      <c r="B53" s="569"/>
      <c r="C53" s="46" t="s">
        <v>245</v>
      </c>
      <c r="D53" s="46" t="s">
        <v>211</v>
      </c>
      <c r="E53" s="46" t="s">
        <v>223</v>
      </c>
      <c r="F53" s="46" t="s">
        <v>446</v>
      </c>
      <c r="G53" s="46" t="s">
        <v>199</v>
      </c>
      <c r="H53" s="567"/>
      <c r="I53" s="696"/>
      <c r="J53" s="324"/>
      <c r="K53" s="203">
        <v>634.1</v>
      </c>
      <c r="L53" s="203">
        <v>634.1</v>
      </c>
      <c r="N53" s="213">
        <f t="shared" si="0"/>
        <v>-634.1</v>
      </c>
      <c r="O53" s="213">
        <f t="shared" si="0"/>
        <v>-634.1</v>
      </c>
      <c r="P53" s="213">
        <f t="shared" si="1"/>
        <v>0</v>
      </c>
      <c r="Q53" s="213">
        <f t="shared" si="1"/>
        <v>0</v>
      </c>
    </row>
    <row r="54" spans="1:17" ht="27" hidden="1">
      <c r="A54" s="255" t="s">
        <v>442</v>
      </c>
      <c r="B54" s="255"/>
      <c r="C54" s="46" t="s">
        <v>245</v>
      </c>
      <c r="D54" s="46" t="s">
        <v>211</v>
      </c>
      <c r="E54" s="46" t="s">
        <v>223</v>
      </c>
      <c r="F54" s="46" t="s">
        <v>447</v>
      </c>
      <c r="G54" s="46" t="s">
        <v>199</v>
      </c>
      <c r="H54" s="567" t="s">
        <v>269</v>
      </c>
      <c r="I54" s="696" t="s">
        <v>269</v>
      </c>
      <c r="J54" s="324"/>
      <c r="K54" s="203" t="s">
        <v>269</v>
      </c>
      <c r="L54" s="203" t="s">
        <v>269</v>
      </c>
      <c r="N54" s="213">
        <f t="shared" si="0"/>
        <v>0</v>
      </c>
      <c r="O54" s="213">
        <f t="shared" si="0"/>
        <v>0</v>
      </c>
      <c r="P54" s="213">
        <f t="shared" si="1"/>
        <v>100</v>
      </c>
      <c r="Q54" s="213">
        <f t="shared" si="1"/>
        <v>100</v>
      </c>
    </row>
    <row r="55" spans="1:17" ht="17.25" hidden="1">
      <c r="A55" s="44" t="s">
        <v>444</v>
      </c>
      <c r="B55" s="44"/>
      <c r="C55" s="46" t="s">
        <v>245</v>
      </c>
      <c r="D55" s="46" t="s">
        <v>211</v>
      </c>
      <c r="E55" s="46" t="s">
        <v>223</v>
      </c>
      <c r="F55" s="46" t="s">
        <v>448</v>
      </c>
      <c r="G55" s="46" t="s">
        <v>199</v>
      </c>
      <c r="H55" s="567" t="s">
        <v>270</v>
      </c>
      <c r="I55" s="696" t="s">
        <v>270</v>
      </c>
      <c r="J55" s="324"/>
      <c r="K55" s="203" t="s">
        <v>270</v>
      </c>
      <c r="L55" s="203" t="s">
        <v>270</v>
      </c>
      <c r="N55" s="213">
        <f t="shared" si="0"/>
        <v>0</v>
      </c>
      <c r="O55" s="213">
        <f t="shared" si="0"/>
        <v>0</v>
      </c>
      <c r="P55" s="213">
        <f t="shared" si="1"/>
        <v>100</v>
      </c>
      <c r="Q55" s="213">
        <f t="shared" si="1"/>
        <v>100</v>
      </c>
    </row>
    <row r="56" spans="1:17" ht="27" hidden="1">
      <c r="A56" s="255" t="s">
        <v>442</v>
      </c>
      <c r="B56" s="255"/>
      <c r="C56" s="46" t="s">
        <v>245</v>
      </c>
      <c r="D56" s="46" t="s">
        <v>211</v>
      </c>
      <c r="E56" s="46" t="s">
        <v>223</v>
      </c>
      <c r="F56" s="46" t="s">
        <v>449</v>
      </c>
      <c r="G56" s="46" t="s">
        <v>199</v>
      </c>
      <c r="H56" s="567" t="s">
        <v>271</v>
      </c>
      <c r="I56" s="696" t="s">
        <v>271</v>
      </c>
      <c r="J56" s="324"/>
      <c r="K56" s="203" t="s">
        <v>271</v>
      </c>
      <c r="L56" s="203" t="s">
        <v>271</v>
      </c>
      <c r="N56" s="213">
        <f t="shared" si="0"/>
        <v>0</v>
      </c>
      <c r="O56" s="213">
        <f t="shared" si="0"/>
        <v>0</v>
      </c>
      <c r="P56" s="213">
        <f t="shared" si="1"/>
        <v>100</v>
      </c>
      <c r="Q56" s="213">
        <f t="shared" si="1"/>
        <v>100</v>
      </c>
    </row>
    <row r="57" spans="1:17" ht="16.5" customHeight="1">
      <c r="A57" s="44" t="s">
        <v>444</v>
      </c>
      <c r="B57" s="44"/>
      <c r="C57" s="46" t="s">
        <v>245</v>
      </c>
      <c r="D57" s="46" t="s">
        <v>211</v>
      </c>
      <c r="E57" s="46" t="s">
        <v>223</v>
      </c>
      <c r="F57" s="46" t="s">
        <v>450</v>
      </c>
      <c r="G57" s="46"/>
      <c r="H57" s="567">
        <f>H58+H59+H69</f>
        <v>4371.429999999999</v>
      </c>
      <c r="I57" s="696">
        <f>I58+I59+I69</f>
        <v>2123.4</v>
      </c>
      <c r="J57" s="324"/>
      <c r="K57" s="203">
        <f>K58+K59+K69</f>
        <v>2404.3</v>
      </c>
      <c r="L57" s="203">
        <f>L58+L59+L69</f>
        <v>2404.3</v>
      </c>
      <c r="N57" s="213">
        <f t="shared" si="0"/>
        <v>1967.1299999999992</v>
      </c>
      <c r="O57" s="213">
        <f t="shared" si="0"/>
        <v>-280.9000000000001</v>
      </c>
      <c r="P57" s="213">
        <f t="shared" si="1"/>
        <v>181.81716092001824</v>
      </c>
      <c r="Q57" s="213">
        <f t="shared" si="1"/>
        <v>88.31676579461796</v>
      </c>
    </row>
    <row r="58" spans="1:17" ht="61.5" customHeight="1">
      <c r="A58" s="569" t="s">
        <v>198</v>
      </c>
      <c r="B58" s="569"/>
      <c r="C58" s="46" t="s">
        <v>245</v>
      </c>
      <c r="D58" s="46" t="s">
        <v>211</v>
      </c>
      <c r="E58" s="46" t="s">
        <v>223</v>
      </c>
      <c r="F58" s="46" t="s">
        <v>450</v>
      </c>
      <c r="G58" s="46" t="s">
        <v>199</v>
      </c>
      <c r="H58" s="567">
        <v>3477.63</v>
      </c>
      <c r="I58" s="696">
        <v>1750</v>
      </c>
      <c r="J58" s="340"/>
      <c r="K58" s="203">
        <v>2099.8</v>
      </c>
      <c r="L58" s="203">
        <v>2099.8</v>
      </c>
      <c r="N58" s="213">
        <f t="shared" si="0"/>
        <v>1377.83</v>
      </c>
      <c r="O58" s="213">
        <f t="shared" si="0"/>
        <v>-349.8000000000002</v>
      </c>
      <c r="P58" s="213">
        <f t="shared" si="1"/>
        <v>165.61720163825123</v>
      </c>
      <c r="Q58" s="213">
        <f t="shared" si="1"/>
        <v>83.34127059719972</v>
      </c>
    </row>
    <row r="59" spans="1:17" ht="27.75" customHeight="1">
      <c r="A59" s="44" t="s">
        <v>319</v>
      </c>
      <c r="B59" s="44"/>
      <c r="C59" s="46" t="s">
        <v>245</v>
      </c>
      <c r="D59" s="46" t="s">
        <v>211</v>
      </c>
      <c r="E59" s="46" t="s">
        <v>223</v>
      </c>
      <c r="F59" s="46" t="s">
        <v>450</v>
      </c>
      <c r="G59" s="46" t="s">
        <v>215</v>
      </c>
      <c r="H59" s="575">
        <v>884.4</v>
      </c>
      <c r="I59" s="697">
        <v>372.4</v>
      </c>
      <c r="J59" s="324"/>
      <c r="K59" s="203">
        <v>294.5</v>
      </c>
      <c r="L59" s="203">
        <v>294.5</v>
      </c>
      <c r="N59" s="213">
        <f t="shared" si="0"/>
        <v>589.9</v>
      </c>
      <c r="O59" s="213">
        <f t="shared" si="0"/>
        <v>77.89999999999998</v>
      </c>
      <c r="P59" s="213">
        <f t="shared" si="1"/>
        <v>300.3056027164686</v>
      </c>
      <c r="Q59" s="213">
        <f t="shared" si="1"/>
        <v>126.4516129032258</v>
      </c>
    </row>
    <row r="60" spans="1:17" ht="17.25" hidden="1">
      <c r="A60" s="44" t="s">
        <v>54</v>
      </c>
      <c r="B60" s="44"/>
      <c r="C60" s="46" t="s">
        <v>245</v>
      </c>
      <c r="D60" s="46" t="s">
        <v>211</v>
      </c>
      <c r="E60" s="46" t="s">
        <v>223</v>
      </c>
      <c r="F60" s="46" t="s">
        <v>450</v>
      </c>
      <c r="G60" s="46" t="s">
        <v>215</v>
      </c>
      <c r="H60" s="575" t="s">
        <v>272</v>
      </c>
      <c r="I60" s="697" t="s">
        <v>272</v>
      </c>
      <c r="J60" s="324"/>
      <c r="K60" s="203" t="s">
        <v>272</v>
      </c>
      <c r="L60" s="203" t="s">
        <v>272</v>
      </c>
      <c r="N60" s="213">
        <f t="shared" si="0"/>
        <v>0</v>
      </c>
      <c r="O60" s="213">
        <f t="shared" si="0"/>
        <v>0</v>
      </c>
      <c r="P60" s="213">
        <f t="shared" si="1"/>
        <v>100</v>
      </c>
      <c r="Q60" s="213">
        <f t="shared" si="1"/>
        <v>100</v>
      </c>
    </row>
    <row r="61" spans="1:17" ht="17.25" hidden="1">
      <c r="A61" s="44" t="s">
        <v>225</v>
      </c>
      <c r="B61" s="44"/>
      <c r="C61" s="46" t="s">
        <v>245</v>
      </c>
      <c r="D61" s="46" t="s">
        <v>211</v>
      </c>
      <c r="E61" s="46" t="s">
        <v>223</v>
      </c>
      <c r="F61" s="46" t="s">
        <v>450</v>
      </c>
      <c r="G61" s="46" t="s">
        <v>215</v>
      </c>
      <c r="H61" s="575" t="s">
        <v>272</v>
      </c>
      <c r="I61" s="697" t="s">
        <v>272</v>
      </c>
      <c r="J61" s="324"/>
      <c r="K61" s="203" t="s">
        <v>272</v>
      </c>
      <c r="L61" s="203" t="s">
        <v>272</v>
      </c>
      <c r="N61" s="213">
        <f t="shared" si="0"/>
        <v>0</v>
      </c>
      <c r="O61" s="213">
        <f t="shared" si="0"/>
        <v>0</v>
      </c>
      <c r="P61" s="213">
        <f t="shared" si="1"/>
        <v>100</v>
      </c>
      <c r="Q61" s="213">
        <f t="shared" si="1"/>
        <v>100</v>
      </c>
    </row>
    <row r="62" spans="1:17" ht="17.25" hidden="1">
      <c r="A62" s="44" t="s">
        <v>226</v>
      </c>
      <c r="B62" s="44"/>
      <c r="C62" s="46" t="s">
        <v>245</v>
      </c>
      <c r="D62" s="46" t="s">
        <v>211</v>
      </c>
      <c r="E62" s="46" t="s">
        <v>223</v>
      </c>
      <c r="F62" s="46" t="s">
        <v>450</v>
      </c>
      <c r="G62" s="46" t="s">
        <v>215</v>
      </c>
      <c r="H62" s="575" t="s">
        <v>273</v>
      </c>
      <c r="I62" s="697" t="s">
        <v>273</v>
      </c>
      <c r="J62" s="324"/>
      <c r="K62" s="203" t="s">
        <v>273</v>
      </c>
      <c r="L62" s="203" t="s">
        <v>273</v>
      </c>
      <c r="N62" s="213">
        <f t="shared" si="0"/>
        <v>0</v>
      </c>
      <c r="O62" s="213">
        <f t="shared" si="0"/>
        <v>0</v>
      </c>
      <c r="P62" s="213">
        <f t="shared" si="1"/>
        <v>100</v>
      </c>
      <c r="Q62" s="213">
        <f t="shared" si="1"/>
        <v>100</v>
      </c>
    </row>
    <row r="63" spans="1:17" ht="17.25" hidden="1">
      <c r="A63" s="255" t="s">
        <v>227</v>
      </c>
      <c r="B63" s="255"/>
      <c r="C63" s="46" t="s">
        <v>245</v>
      </c>
      <c r="D63" s="46" t="s">
        <v>211</v>
      </c>
      <c r="E63" s="46" t="s">
        <v>223</v>
      </c>
      <c r="F63" s="46" t="s">
        <v>450</v>
      </c>
      <c r="G63" s="46" t="s">
        <v>215</v>
      </c>
      <c r="H63" s="576">
        <v>132.1</v>
      </c>
      <c r="I63" s="698">
        <v>132.1</v>
      </c>
      <c r="J63" s="324"/>
      <c r="K63" s="207">
        <v>132.1</v>
      </c>
      <c r="L63" s="207">
        <v>132.1</v>
      </c>
      <c r="N63" s="213">
        <f t="shared" si="0"/>
        <v>0</v>
      </c>
      <c r="O63" s="213">
        <f t="shared" si="0"/>
        <v>0</v>
      </c>
      <c r="P63" s="213">
        <f t="shared" si="1"/>
        <v>100</v>
      </c>
      <c r="Q63" s="213">
        <f t="shared" si="1"/>
        <v>100</v>
      </c>
    </row>
    <row r="64" spans="1:17" ht="17.25" hidden="1">
      <c r="A64" s="255" t="s">
        <v>228</v>
      </c>
      <c r="B64" s="255"/>
      <c r="C64" s="46" t="s">
        <v>245</v>
      </c>
      <c r="D64" s="46" t="s">
        <v>211</v>
      </c>
      <c r="E64" s="46" t="s">
        <v>223</v>
      </c>
      <c r="F64" s="46" t="s">
        <v>450</v>
      </c>
      <c r="G64" s="46" t="s">
        <v>215</v>
      </c>
      <c r="H64" s="576">
        <v>41.5</v>
      </c>
      <c r="I64" s="698">
        <v>41.5</v>
      </c>
      <c r="J64" s="324"/>
      <c r="K64" s="207">
        <v>41.5</v>
      </c>
      <c r="L64" s="207">
        <v>41.5</v>
      </c>
      <c r="N64" s="213">
        <f t="shared" si="0"/>
        <v>0</v>
      </c>
      <c r="O64" s="213">
        <f t="shared" si="0"/>
        <v>0</v>
      </c>
      <c r="P64" s="213">
        <f t="shared" si="1"/>
        <v>100</v>
      </c>
      <c r="Q64" s="213">
        <f t="shared" si="1"/>
        <v>100</v>
      </c>
    </row>
    <row r="65" spans="1:17" ht="17.25" hidden="1">
      <c r="A65" s="255" t="s">
        <v>230</v>
      </c>
      <c r="B65" s="255"/>
      <c r="C65" s="46" t="s">
        <v>245</v>
      </c>
      <c r="D65" s="46" t="s">
        <v>211</v>
      </c>
      <c r="E65" s="46" t="s">
        <v>223</v>
      </c>
      <c r="F65" s="46" t="s">
        <v>450</v>
      </c>
      <c r="G65" s="46" t="s">
        <v>215</v>
      </c>
      <c r="H65" s="575" t="s">
        <v>274</v>
      </c>
      <c r="I65" s="697" t="s">
        <v>274</v>
      </c>
      <c r="J65" s="324"/>
      <c r="K65" s="203" t="s">
        <v>274</v>
      </c>
      <c r="L65" s="203" t="s">
        <v>274</v>
      </c>
      <c r="N65" s="213">
        <f t="shared" si="0"/>
        <v>0</v>
      </c>
      <c r="O65" s="213">
        <f t="shared" si="0"/>
        <v>0</v>
      </c>
      <c r="P65" s="213">
        <f t="shared" si="1"/>
        <v>100</v>
      </c>
      <c r="Q65" s="213">
        <f t="shared" si="1"/>
        <v>100</v>
      </c>
    </row>
    <row r="66" spans="1:17" ht="17.25" hidden="1">
      <c r="A66" s="578" t="s">
        <v>56</v>
      </c>
      <c r="B66" s="578"/>
      <c r="C66" s="46" t="s">
        <v>245</v>
      </c>
      <c r="D66" s="46" t="s">
        <v>211</v>
      </c>
      <c r="E66" s="46" t="s">
        <v>223</v>
      </c>
      <c r="F66" s="46" t="s">
        <v>450</v>
      </c>
      <c r="G66" s="46" t="s">
        <v>215</v>
      </c>
      <c r="H66" s="575" t="s">
        <v>275</v>
      </c>
      <c r="I66" s="697" t="s">
        <v>275</v>
      </c>
      <c r="J66" s="324"/>
      <c r="K66" s="203" t="s">
        <v>275</v>
      </c>
      <c r="L66" s="203" t="s">
        <v>275</v>
      </c>
      <c r="N66" s="213">
        <f t="shared" si="0"/>
        <v>0</v>
      </c>
      <c r="O66" s="213">
        <f t="shared" si="0"/>
        <v>0</v>
      </c>
      <c r="P66" s="213">
        <f t="shared" si="1"/>
        <v>100</v>
      </c>
      <c r="Q66" s="213">
        <f t="shared" si="1"/>
        <v>100</v>
      </c>
    </row>
    <row r="67" spans="1:17" ht="17.25" hidden="1">
      <c r="A67" s="578" t="s">
        <v>233</v>
      </c>
      <c r="B67" s="578"/>
      <c r="C67" s="46" t="s">
        <v>245</v>
      </c>
      <c r="D67" s="46" t="s">
        <v>211</v>
      </c>
      <c r="E67" s="46" t="s">
        <v>223</v>
      </c>
      <c r="F67" s="46" t="s">
        <v>450</v>
      </c>
      <c r="G67" s="46" t="s">
        <v>215</v>
      </c>
      <c r="H67" s="575" t="s">
        <v>275</v>
      </c>
      <c r="I67" s="697" t="s">
        <v>275</v>
      </c>
      <c r="J67" s="324"/>
      <c r="K67" s="203" t="s">
        <v>275</v>
      </c>
      <c r="L67" s="203" t="s">
        <v>275</v>
      </c>
      <c r="N67" s="213">
        <f t="shared" si="0"/>
        <v>0</v>
      </c>
      <c r="O67" s="213">
        <f t="shared" si="0"/>
        <v>0</v>
      </c>
      <c r="P67" s="213">
        <f t="shared" si="1"/>
        <v>100</v>
      </c>
      <c r="Q67" s="213">
        <f t="shared" si="1"/>
        <v>100</v>
      </c>
    </row>
    <row r="68" spans="1:17" ht="17.25" hidden="1">
      <c r="A68" s="44" t="s">
        <v>234</v>
      </c>
      <c r="B68" s="44"/>
      <c r="C68" s="46" t="s">
        <v>245</v>
      </c>
      <c r="D68" s="46" t="s">
        <v>211</v>
      </c>
      <c r="E68" s="46" t="s">
        <v>223</v>
      </c>
      <c r="F68" s="46" t="s">
        <v>450</v>
      </c>
      <c r="G68" s="46" t="s">
        <v>215</v>
      </c>
      <c r="H68" s="575">
        <v>2</v>
      </c>
      <c r="I68" s="697">
        <v>2</v>
      </c>
      <c r="J68" s="324"/>
      <c r="K68" s="203">
        <v>2</v>
      </c>
      <c r="L68" s="203">
        <v>2</v>
      </c>
      <c r="N68" s="213">
        <f t="shared" si="0"/>
        <v>0</v>
      </c>
      <c r="O68" s="213">
        <f t="shared" si="0"/>
        <v>0</v>
      </c>
      <c r="P68" s="213">
        <f t="shared" si="1"/>
        <v>100</v>
      </c>
      <c r="Q68" s="213">
        <f t="shared" si="1"/>
        <v>100</v>
      </c>
    </row>
    <row r="69" spans="1:17" ht="17.25">
      <c r="A69" s="255" t="s">
        <v>201</v>
      </c>
      <c r="B69" s="255"/>
      <c r="C69" s="46" t="s">
        <v>245</v>
      </c>
      <c r="D69" s="46" t="s">
        <v>211</v>
      </c>
      <c r="E69" s="46" t="s">
        <v>223</v>
      </c>
      <c r="F69" s="46" t="s">
        <v>450</v>
      </c>
      <c r="G69" s="46" t="s">
        <v>202</v>
      </c>
      <c r="H69" s="579">
        <v>9.4</v>
      </c>
      <c r="I69" s="699">
        <v>1</v>
      </c>
      <c r="J69" s="324"/>
      <c r="K69" s="202">
        <v>10</v>
      </c>
      <c r="L69" s="202">
        <v>10</v>
      </c>
      <c r="N69" s="213">
        <f t="shared" si="0"/>
        <v>-0.5999999999999996</v>
      </c>
      <c r="O69" s="213">
        <f t="shared" si="0"/>
        <v>-9</v>
      </c>
      <c r="P69" s="213">
        <f t="shared" si="1"/>
        <v>94</v>
      </c>
      <c r="Q69" s="213">
        <f t="shared" si="1"/>
        <v>10</v>
      </c>
    </row>
    <row r="70" spans="1:17" ht="39.75" hidden="1">
      <c r="A70" s="569" t="s">
        <v>348</v>
      </c>
      <c r="B70" s="569"/>
      <c r="C70" s="46" t="s">
        <v>245</v>
      </c>
      <c r="D70" s="46" t="s">
        <v>211</v>
      </c>
      <c r="E70" s="46" t="s">
        <v>223</v>
      </c>
      <c r="F70" s="46" t="s">
        <v>349</v>
      </c>
      <c r="G70" s="46"/>
      <c r="H70" s="565">
        <f>H71+H72</f>
        <v>0</v>
      </c>
      <c r="I70" s="695">
        <f>I71+I72</f>
        <v>0</v>
      </c>
      <c r="J70" s="324"/>
      <c r="K70" s="202">
        <f>K71+K72</f>
        <v>0</v>
      </c>
      <c r="L70" s="202">
        <f>L71+L72</f>
        <v>0</v>
      </c>
      <c r="N70" s="213">
        <f t="shared" si="0"/>
        <v>0</v>
      </c>
      <c r="O70" s="213">
        <f t="shared" si="0"/>
        <v>0</v>
      </c>
      <c r="P70" s="213" t="e">
        <f t="shared" si="1"/>
        <v>#DIV/0!</v>
      </c>
      <c r="Q70" s="213" t="e">
        <f t="shared" si="1"/>
        <v>#DIV/0!</v>
      </c>
    </row>
    <row r="71" spans="1:17" ht="62.25" customHeight="1" hidden="1">
      <c r="A71" s="569" t="s">
        <v>198</v>
      </c>
      <c r="B71" s="569"/>
      <c r="C71" s="46" t="s">
        <v>245</v>
      </c>
      <c r="D71" s="46" t="s">
        <v>211</v>
      </c>
      <c r="E71" s="46" t="s">
        <v>223</v>
      </c>
      <c r="F71" s="46" t="s">
        <v>349</v>
      </c>
      <c r="G71" s="46" t="s">
        <v>199</v>
      </c>
      <c r="H71" s="567"/>
      <c r="I71" s="700"/>
      <c r="J71" s="324"/>
      <c r="K71" s="208"/>
      <c r="L71" s="208"/>
      <c r="N71" s="213">
        <f t="shared" si="0"/>
        <v>0</v>
      </c>
      <c r="O71" s="213">
        <f t="shared" si="0"/>
        <v>0</v>
      </c>
      <c r="P71" s="213" t="e">
        <f t="shared" si="1"/>
        <v>#DIV/0!</v>
      </c>
      <c r="Q71" s="213" t="e">
        <f t="shared" si="1"/>
        <v>#DIV/0!</v>
      </c>
    </row>
    <row r="72" spans="1:17" ht="33" customHeight="1" hidden="1">
      <c r="A72" s="44" t="s">
        <v>319</v>
      </c>
      <c r="B72" s="44"/>
      <c r="C72" s="46" t="s">
        <v>245</v>
      </c>
      <c r="D72" s="46" t="s">
        <v>211</v>
      </c>
      <c r="E72" s="46" t="s">
        <v>223</v>
      </c>
      <c r="F72" s="46" t="s">
        <v>349</v>
      </c>
      <c r="G72" s="46" t="s">
        <v>215</v>
      </c>
      <c r="H72" s="567"/>
      <c r="I72" s="700"/>
      <c r="J72" s="324"/>
      <c r="K72" s="208"/>
      <c r="L72" s="208"/>
      <c r="N72" s="213">
        <f t="shared" si="0"/>
        <v>0</v>
      </c>
      <c r="O72" s="213">
        <f t="shared" si="0"/>
        <v>0</v>
      </c>
      <c r="P72" s="213" t="e">
        <f t="shared" si="1"/>
        <v>#DIV/0!</v>
      </c>
      <c r="Q72" s="213" t="e">
        <f t="shared" si="1"/>
        <v>#DIV/0!</v>
      </c>
    </row>
    <row r="73" spans="1:17" ht="17.25" customHeight="1">
      <c r="A73" s="560" t="s">
        <v>118</v>
      </c>
      <c r="B73" s="560"/>
      <c r="C73" s="45" t="s">
        <v>245</v>
      </c>
      <c r="D73" s="45" t="s">
        <v>211</v>
      </c>
      <c r="E73" s="45" t="s">
        <v>254</v>
      </c>
      <c r="F73" s="45"/>
      <c r="G73" s="45"/>
      <c r="H73" s="580">
        <f aca="true" t="shared" si="2" ref="H73:L75">H74</f>
        <v>201.2</v>
      </c>
      <c r="I73" s="701">
        <f t="shared" si="2"/>
        <v>0</v>
      </c>
      <c r="J73" s="324"/>
      <c r="K73" s="210">
        <f t="shared" si="2"/>
        <v>0</v>
      </c>
      <c r="L73" s="210">
        <f t="shared" si="2"/>
        <v>0</v>
      </c>
      <c r="N73" s="213">
        <f t="shared" si="0"/>
        <v>201.2</v>
      </c>
      <c r="O73" s="213">
        <f t="shared" si="0"/>
        <v>0</v>
      </c>
      <c r="P73" s="213" t="e">
        <f t="shared" si="1"/>
        <v>#DIV/0!</v>
      </c>
      <c r="Q73" s="213" t="e">
        <f t="shared" si="1"/>
        <v>#DIV/0!</v>
      </c>
    </row>
    <row r="74" spans="1:17" ht="14.25" customHeight="1">
      <c r="A74" s="44" t="s">
        <v>276</v>
      </c>
      <c r="B74" s="44"/>
      <c r="C74" s="46" t="s">
        <v>245</v>
      </c>
      <c r="D74" s="46" t="s">
        <v>211</v>
      </c>
      <c r="E74" s="46" t="s">
        <v>254</v>
      </c>
      <c r="F74" s="46" t="s">
        <v>369</v>
      </c>
      <c r="G74" s="46"/>
      <c r="H74" s="572">
        <f t="shared" si="2"/>
        <v>201.2</v>
      </c>
      <c r="I74" s="603">
        <f t="shared" si="2"/>
        <v>0</v>
      </c>
      <c r="J74" s="324"/>
      <c r="K74" s="204">
        <f t="shared" si="2"/>
        <v>0</v>
      </c>
      <c r="L74" s="204">
        <f t="shared" si="2"/>
        <v>0</v>
      </c>
      <c r="N74" s="213">
        <f t="shared" si="0"/>
        <v>201.2</v>
      </c>
      <c r="O74" s="213">
        <f t="shared" si="0"/>
        <v>0</v>
      </c>
      <c r="P74" s="213" t="e">
        <f t="shared" si="1"/>
        <v>#DIV/0!</v>
      </c>
      <c r="Q74" s="213" t="e">
        <f t="shared" si="1"/>
        <v>#DIV/0!</v>
      </c>
    </row>
    <row r="75" spans="1:17" ht="27.75" customHeight="1">
      <c r="A75" s="44" t="s">
        <v>397</v>
      </c>
      <c r="B75" s="44"/>
      <c r="C75" s="46" t="s">
        <v>245</v>
      </c>
      <c r="D75" s="46" t="s">
        <v>211</v>
      </c>
      <c r="E75" s="46" t="s">
        <v>254</v>
      </c>
      <c r="F75" s="46" t="s">
        <v>398</v>
      </c>
      <c r="G75" s="46"/>
      <c r="H75" s="572">
        <f t="shared" si="2"/>
        <v>201.2</v>
      </c>
      <c r="I75" s="603">
        <f t="shared" si="2"/>
        <v>0</v>
      </c>
      <c r="J75" s="324"/>
      <c r="K75" s="204">
        <f t="shared" si="2"/>
        <v>0</v>
      </c>
      <c r="L75" s="204">
        <f t="shared" si="2"/>
        <v>0</v>
      </c>
      <c r="N75" s="213">
        <f t="shared" si="0"/>
        <v>201.2</v>
      </c>
      <c r="O75" s="213">
        <f t="shared" si="0"/>
        <v>0</v>
      </c>
      <c r="P75" s="213" t="e">
        <f t="shared" si="1"/>
        <v>#DIV/0!</v>
      </c>
      <c r="Q75" s="213" t="e">
        <f t="shared" si="1"/>
        <v>#DIV/0!</v>
      </c>
    </row>
    <row r="76" spans="1:17" ht="17.25">
      <c r="A76" s="44" t="s">
        <v>201</v>
      </c>
      <c r="B76" s="44"/>
      <c r="C76" s="46" t="s">
        <v>245</v>
      </c>
      <c r="D76" s="46" t="s">
        <v>211</v>
      </c>
      <c r="E76" s="46" t="s">
        <v>254</v>
      </c>
      <c r="F76" s="46" t="s">
        <v>398</v>
      </c>
      <c r="G76" s="46" t="s">
        <v>202</v>
      </c>
      <c r="H76" s="572">
        <v>201.2</v>
      </c>
      <c r="I76" s="603"/>
      <c r="J76" s="324"/>
      <c r="K76" s="204"/>
      <c r="L76" s="204"/>
      <c r="N76" s="213">
        <f t="shared" si="0"/>
        <v>201.2</v>
      </c>
      <c r="O76" s="213">
        <f t="shared" si="0"/>
        <v>0</v>
      </c>
      <c r="P76" s="213" t="e">
        <f t="shared" si="1"/>
        <v>#DIV/0!</v>
      </c>
      <c r="Q76" s="213" t="e">
        <f t="shared" si="1"/>
        <v>#DIV/0!</v>
      </c>
    </row>
    <row r="77" spans="1:17" s="9" customFormat="1" ht="14.25" customHeight="1">
      <c r="A77" s="560" t="s">
        <v>240</v>
      </c>
      <c r="B77" s="560"/>
      <c r="C77" s="45" t="s">
        <v>245</v>
      </c>
      <c r="D77" s="45" t="s">
        <v>211</v>
      </c>
      <c r="E77" s="45" t="s">
        <v>236</v>
      </c>
      <c r="F77" s="45"/>
      <c r="G77" s="45"/>
      <c r="H77" s="573">
        <f>H78</f>
        <v>10</v>
      </c>
      <c r="I77" s="614">
        <f>I78</f>
        <v>1</v>
      </c>
      <c r="J77" s="343"/>
      <c r="K77" s="205">
        <f>K78</f>
        <v>1</v>
      </c>
      <c r="L77" s="205">
        <f>L78</f>
        <v>1</v>
      </c>
      <c r="N77" s="213">
        <f t="shared" si="0"/>
        <v>9</v>
      </c>
      <c r="O77" s="213">
        <f t="shared" si="0"/>
        <v>0</v>
      </c>
      <c r="P77" s="213">
        <f t="shared" si="1"/>
        <v>1000</v>
      </c>
      <c r="Q77" s="213">
        <f t="shared" si="1"/>
        <v>100</v>
      </c>
    </row>
    <row r="78" spans="1:17" ht="17.25" customHeight="1">
      <c r="A78" s="255" t="s">
        <v>240</v>
      </c>
      <c r="B78" s="255"/>
      <c r="C78" s="46" t="s">
        <v>245</v>
      </c>
      <c r="D78" s="46" t="s">
        <v>211</v>
      </c>
      <c r="E78" s="46" t="s">
        <v>236</v>
      </c>
      <c r="F78" s="46" t="s">
        <v>451</v>
      </c>
      <c r="G78" s="46"/>
      <c r="H78" s="572">
        <f>H79</f>
        <v>10</v>
      </c>
      <c r="I78" s="603">
        <f>I79</f>
        <v>1</v>
      </c>
      <c r="J78" s="324"/>
      <c r="K78" s="204">
        <f>K79</f>
        <v>1</v>
      </c>
      <c r="L78" s="204">
        <f>L79</f>
        <v>1</v>
      </c>
      <c r="N78" s="213">
        <f t="shared" si="0"/>
        <v>9</v>
      </c>
      <c r="O78" s="213">
        <f t="shared" si="0"/>
        <v>0</v>
      </c>
      <c r="P78" s="213">
        <f t="shared" si="1"/>
        <v>1000</v>
      </c>
      <c r="Q78" s="213">
        <f t="shared" si="1"/>
        <v>100</v>
      </c>
    </row>
    <row r="79" spans="1:17" ht="15" customHeight="1">
      <c r="A79" s="44" t="s">
        <v>244</v>
      </c>
      <c r="B79" s="44"/>
      <c r="C79" s="46" t="s">
        <v>245</v>
      </c>
      <c r="D79" s="46" t="s">
        <v>211</v>
      </c>
      <c r="E79" s="46" t="s">
        <v>236</v>
      </c>
      <c r="F79" s="46" t="s">
        <v>16</v>
      </c>
      <c r="G79" s="46"/>
      <c r="H79" s="565">
        <f>H81</f>
        <v>10</v>
      </c>
      <c r="I79" s="695">
        <f>I81</f>
        <v>1</v>
      </c>
      <c r="J79" s="324"/>
      <c r="K79" s="202">
        <f>K81</f>
        <v>1</v>
      </c>
      <c r="L79" s="202">
        <f>L81</f>
        <v>1</v>
      </c>
      <c r="N79" s="213">
        <f t="shared" si="0"/>
        <v>9</v>
      </c>
      <c r="O79" s="213">
        <f t="shared" si="0"/>
        <v>0</v>
      </c>
      <c r="P79" s="213">
        <f t="shared" si="1"/>
        <v>1000</v>
      </c>
      <c r="Q79" s="213">
        <f t="shared" si="1"/>
        <v>100</v>
      </c>
    </row>
    <row r="80" spans="1:17" ht="20.25" customHeight="1">
      <c r="A80" s="44" t="s">
        <v>38</v>
      </c>
      <c r="B80" s="44"/>
      <c r="C80" s="46" t="s">
        <v>245</v>
      </c>
      <c r="D80" s="46" t="s">
        <v>211</v>
      </c>
      <c r="E80" s="46" t="s">
        <v>236</v>
      </c>
      <c r="F80" s="46" t="s">
        <v>17</v>
      </c>
      <c r="G80" s="46"/>
      <c r="H80" s="565">
        <f>H81</f>
        <v>10</v>
      </c>
      <c r="I80" s="695">
        <f>I81</f>
        <v>1</v>
      </c>
      <c r="J80" s="324"/>
      <c r="K80" s="202">
        <f>K81</f>
        <v>1</v>
      </c>
      <c r="L80" s="202">
        <f>L81</f>
        <v>1</v>
      </c>
      <c r="N80" s="213">
        <f t="shared" si="0"/>
        <v>9</v>
      </c>
      <c r="O80" s="213">
        <f t="shared" si="0"/>
        <v>0</v>
      </c>
      <c r="P80" s="213">
        <f t="shared" si="1"/>
        <v>1000</v>
      </c>
      <c r="Q80" s="213">
        <f t="shared" si="1"/>
        <v>100</v>
      </c>
    </row>
    <row r="81" spans="1:17" ht="17.25">
      <c r="A81" s="44" t="s">
        <v>201</v>
      </c>
      <c r="B81" s="44"/>
      <c r="C81" s="46" t="s">
        <v>245</v>
      </c>
      <c r="D81" s="46" t="s">
        <v>211</v>
      </c>
      <c r="E81" s="46" t="s">
        <v>236</v>
      </c>
      <c r="F81" s="46" t="s">
        <v>17</v>
      </c>
      <c r="G81" s="46" t="s">
        <v>202</v>
      </c>
      <c r="H81" s="572">
        <v>10</v>
      </c>
      <c r="I81" s="603">
        <v>1</v>
      </c>
      <c r="J81" s="324"/>
      <c r="K81" s="204">
        <v>1</v>
      </c>
      <c r="L81" s="204">
        <v>1</v>
      </c>
      <c r="N81" s="213">
        <f t="shared" si="0"/>
        <v>9</v>
      </c>
      <c r="O81" s="213">
        <f t="shared" si="0"/>
        <v>0</v>
      </c>
      <c r="P81" s="213">
        <f t="shared" si="1"/>
        <v>1000</v>
      </c>
      <c r="Q81" s="213">
        <f t="shared" si="1"/>
        <v>100</v>
      </c>
    </row>
    <row r="82" spans="1:17" s="9" customFormat="1" ht="12.75" customHeight="1">
      <c r="A82" s="254" t="s">
        <v>47</v>
      </c>
      <c r="B82" s="254"/>
      <c r="C82" s="45" t="s">
        <v>245</v>
      </c>
      <c r="D82" s="45" t="s">
        <v>211</v>
      </c>
      <c r="E82" s="45" t="s">
        <v>87</v>
      </c>
      <c r="F82" s="45"/>
      <c r="G82" s="45"/>
      <c r="H82" s="573">
        <f>H87+H83+H93</f>
        <v>8.49</v>
      </c>
      <c r="I82" s="614">
        <f>I87+I83</f>
        <v>3.7</v>
      </c>
      <c r="J82" s="343"/>
      <c r="K82" s="205">
        <f>K87+K83</f>
        <v>3.6</v>
      </c>
      <c r="L82" s="205">
        <f>L87+L83</f>
        <v>3.6</v>
      </c>
      <c r="N82" s="213">
        <f t="shared" si="0"/>
        <v>4.890000000000001</v>
      </c>
      <c r="O82" s="213">
        <f t="shared" si="0"/>
        <v>0.10000000000000009</v>
      </c>
      <c r="P82" s="213">
        <f t="shared" si="1"/>
        <v>235.83333333333334</v>
      </c>
      <c r="Q82" s="213">
        <f t="shared" si="1"/>
        <v>102.77777777777779</v>
      </c>
    </row>
    <row r="83" spans="1:17" s="9" customFormat="1" ht="57" customHeight="1" hidden="1">
      <c r="A83" s="560" t="s">
        <v>55</v>
      </c>
      <c r="B83" s="560"/>
      <c r="C83" s="45" t="s">
        <v>245</v>
      </c>
      <c r="D83" s="45" t="s">
        <v>211</v>
      </c>
      <c r="E83" s="45" t="s">
        <v>87</v>
      </c>
      <c r="F83" s="45" t="s">
        <v>453</v>
      </c>
      <c r="G83" s="45"/>
      <c r="H83" s="573">
        <f>H85</f>
        <v>0</v>
      </c>
      <c r="I83" s="614">
        <f>I85</f>
        <v>0.7</v>
      </c>
      <c r="J83" s="343"/>
      <c r="K83" s="205">
        <f>K85</f>
        <v>0.6</v>
      </c>
      <c r="L83" s="205">
        <f>L85</f>
        <v>0.6</v>
      </c>
      <c r="N83" s="213">
        <f t="shared" si="0"/>
        <v>-0.6</v>
      </c>
      <c r="O83" s="213">
        <f t="shared" si="0"/>
        <v>0.09999999999999998</v>
      </c>
      <c r="P83" s="213">
        <f t="shared" si="1"/>
        <v>0</v>
      </c>
      <c r="Q83" s="213">
        <f t="shared" si="1"/>
        <v>116.66666666666667</v>
      </c>
    </row>
    <row r="84" spans="1:17" s="9" customFormat="1" ht="32.25" customHeight="1" hidden="1">
      <c r="A84" s="255" t="s">
        <v>452</v>
      </c>
      <c r="B84" s="255"/>
      <c r="C84" s="46" t="s">
        <v>245</v>
      </c>
      <c r="D84" s="46" t="s">
        <v>211</v>
      </c>
      <c r="E84" s="46" t="s">
        <v>87</v>
      </c>
      <c r="F84" s="46" t="s">
        <v>454</v>
      </c>
      <c r="G84" s="46"/>
      <c r="H84" s="572">
        <f>H85</f>
        <v>0</v>
      </c>
      <c r="I84" s="603">
        <f>I85</f>
        <v>0.7</v>
      </c>
      <c r="J84" s="343"/>
      <c r="K84" s="205">
        <f>K85</f>
        <v>0.6</v>
      </c>
      <c r="L84" s="205">
        <f>L85</f>
        <v>0.6</v>
      </c>
      <c r="N84" s="213">
        <f t="shared" si="0"/>
        <v>-0.6</v>
      </c>
      <c r="O84" s="213">
        <f t="shared" si="0"/>
        <v>0.09999999999999998</v>
      </c>
      <c r="P84" s="213">
        <f t="shared" si="1"/>
        <v>0</v>
      </c>
      <c r="Q84" s="213">
        <f t="shared" si="1"/>
        <v>116.66666666666667</v>
      </c>
    </row>
    <row r="85" spans="1:17" s="9" customFormat="1" ht="66" hidden="1">
      <c r="A85" s="541" t="s">
        <v>317</v>
      </c>
      <c r="B85" s="541"/>
      <c r="C85" s="46" t="s">
        <v>245</v>
      </c>
      <c r="D85" s="46" t="s">
        <v>211</v>
      </c>
      <c r="E85" s="46" t="s">
        <v>87</v>
      </c>
      <c r="F85" s="46" t="s">
        <v>455</v>
      </c>
      <c r="G85" s="45"/>
      <c r="H85" s="572">
        <f>H86</f>
        <v>0</v>
      </c>
      <c r="I85" s="603">
        <f>I86</f>
        <v>0.7</v>
      </c>
      <c r="J85" s="343"/>
      <c r="K85" s="205">
        <f>K86</f>
        <v>0.6</v>
      </c>
      <c r="L85" s="205">
        <f>L86</f>
        <v>0.6</v>
      </c>
      <c r="N85" s="213">
        <f t="shared" si="0"/>
        <v>-0.6</v>
      </c>
      <c r="O85" s="213">
        <f t="shared" si="0"/>
        <v>0.09999999999999998</v>
      </c>
      <c r="P85" s="213">
        <f t="shared" si="1"/>
        <v>0</v>
      </c>
      <c r="Q85" s="213">
        <f t="shared" si="1"/>
        <v>116.66666666666667</v>
      </c>
    </row>
    <row r="86" spans="1:17" s="9" customFormat="1" ht="27" hidden="1">
      <c r="A86" s="44" t="s">
        <v>319</v>
      </c>
      <c r="B86" s="44"/>
      <c r="C86" s="46" t="s">
        <v>245</v>
      </c>
      <c r="D86" s="46" t="s">
        <v>211</v>
      </c>
      <c r="E86" s="46" t="s">
        <v>87</v>
      </c>
      <c r="F86" s="46" t="s">
        <v>455</v>
      </c>
      <c r="G86" s="46" t="s">
        <v>215</v>
      </c>
      <c r="H86" s="572">
        <v>0</v>
      </c>
      <c r="I86" s="603">
        <v>0.7</v>
      </c>
      <c r="J86" s="343"/>
      <c r="K86" s="204">
        <v>0.6</v>
      </c>
      <c r="L86" s="204">
        <v>0.6</v>
      </c>
      <c r="N86" s="213">
        <f t="shared" si="0"/>
        <v>-0.6</v>
      </c>
      <c r="O86" s="213">
        <f t="shared" si="0"/>
        <v>0.09999999999999998</v>
      </c>
      <c r="P86" s="213">
        <f t="shared" si="1"/>
        <v>0</v>
      </c>
      <c r="Q86" s="213">
        <f t="shared" si="1"/>
        <v>116.66666666666667</v>
      </c>
    </row>
    <row r="87" spans="1:17" s="9" customFormat="1" ht="30" customHeight="1">
      <c r="A87" s="560" t="s">
        <v>57</v>
      </c>
      <c r="B87" s="560"/>
      <c r="C87" s="45" t="s">
        <v>245</v>
      </c>
      <c r="D87" s="45" t="s">
        <v>211</v>
      </c>
      <c r="E87" s="45" t="s">
        <v>87</v>
      </c>
      <c r="F87" s="45" t="s">
        <v>399</v>
      </c>
      <c r="G87" s="45"/>
      <c r="H87" s="573">
        <f>H88</f>
        <v>6</v>
      </c>
      <c r="I87" s="614">
        <f>I88+I93</f>
        <v>3</v>
      </c>
      <c r="J87" s="343"/>
      <c r="K87" s="205">
        <f>K88+K93</f>
        <v>3</v>
      </c>
      <c r="L87" s="205">
        <f>L88+L93</f>
        <v>3</v>
      </c>
      <c r="N87" s="213">
        <f t="shared" si="0"/>
        <v>3</v>
      </c>
      <c r="O87" s="213">
        <f t="shared" si="0"/>
        <v>0</v>
      </c>
      <c r="P87" s="213">
        <f t="shared" si="1"/>
        <v>200</v>
      </c>
      <c r="Q87" s="213">
        <f t="shared" si="1"/>
        <v>100</v>
      </c>
    </row>
    <row r="88" spans="1:17" s="9" customFormat="1" ht="30" customHeight="1">
      <c r="A88" s="560" t="s">
        <v>59</v>
      </c>
      <c r="B88" s="560"/>
      <c r="C88" s="45" t="s">
        <v>245</v>
      </c>
      <c r="D88" s="45" t="s">
        <v>211</v>
      </c>
      <c r="E88" s="45" t="s">
        <v>87</v>
      </c>
      <c r="F88" s="45" t="s">
        <v>94</v>
      </c>
      <c r="G88" s="45"/>
      <c r="H88" s="573">
        <v>6</v>
      </c>
      <c r="I88" s="614">
        <f>I89</f>
        <v>0</v>
      </c>
      <c r="J88" s="343"/>
      <c r="K88" s="205">
        <f>K89</f>
        <v>0</v>
      </c>
      <c r="L88" s="205">
        <f>L89</f>
        <v>0</v>
      </c>
      <c r="N88" s="213">
        <f t="shared" si="0"/>
        <v>6</v>
      </c>
      <c r="O88" s="213">
        <f t="shared" si="0"/>
        <v>0</v>
      </c>
      <c r="P88" s="213" t="e">
        <f t="shared" si="1"/>
        <v>#DIV/0!</v>
      </c>
      <c r="Q88" s="213" t="e">
        <f t="shared" si="1"/>
        <v>#DIV/0!</v>
      </c>
    </row>
    <row r="89" spans="1:17" ht="27">
      <c r="A89" s="44" t="s">
        <v>200</v>
      </c>
      <c r="B89" s="44"/>
      <c r="C89" s="46" t="s">
        <v>245</v>
      </c>
      <c r="D89" s="46" t="s">
        <v>211</v>
      </c>
      <c r="E89" s="46" t="s">
        <v>87</v>
      </c>
      <c r="F89" s="46" t="s">
        <v>94</v>
      </c>
      <c r="G89" s="46" t="s">
        <v>215</v>
      </c>
      <c r="H89" s="572">
        <v>6</v>
      </c>
      <c r="I89" s="603"/>
      <c r="J89" s="324"/>
      <c r="K89" s="204"/>
      <c r="L89" s="204"/>
      <c r="N89" s="213">
        <f t="shared" si="0"/>
        <v>6</v>
      </c>
      <c r="O89" s="213">
        <f t="shared" si="0"/>
        <v>0</v>
      </c>
      <c r="P89" s="213" t="e">
        <f t="shared" si="1"/>
        <v>#DIV/0!</v>
      </c>
      <c r="Q89" s="213" t="e">
        <f t="shared" si="1"/>
        <v>#DIV/0!</v>
      </c>
    </row>
    <row r="90" spans="1:17" ht="17.25" hidden="1">
      <c r="A90" s="44" t="s">
        <v>54</v>
      </c>
      <c r="B90" s="44"/>
      <c r="C90" s="46" t="s">
        <v>245</v>
      </c>
      <c r="D90" s="46" t="s">
        <v>211</v>
      </c>
      <c r="E90" s="46" t="s">
        <v>87</v>
      </c>
      <c r="F90" s="46" t="s">
        <v>60</v>
      </c>
      <c r="G90" s="46" t="s">
        <v>215</v>
      </c>
      <c r="H90" s="572"/>
      <c r="I90" s="603"/>
      <c r="J90" s="324"/>
      <c r="K90" s="204"/>
      <c r="L90" s="204"/>
      <c r="N90" s="213">
        <f t="shared" si="0"/>
        <v>0</v>
      </c>
      <c r="O90" s="213">
        <f t="shared" si="0"/>
        <v>0</v>
      </c>
      <c r="P90" s="213" t="e">
        <f t="shared" si="1"/>
        <v>#DIV/0!</v>
      </c>
      <c r="Q90" s="213" t="e">
        <f t="shared" si="1"/>
        <v>#DIV/0!</v>
      </c>
    </row>
    <row r="91" spans="1:17" ht="17.25" hidden="1">
      <c r="A91" s="44" t="s">
        <v>225</v>
      </c>
      <c r="B91" s="44"/>
      <c r="C91" s="46" t="s">
        <v>245</v>
      </c>
      <c r="D91" s="46" t="s">
        <v>211</v>
      </c>
      <c r="E91" s="46" t="s">
        <v>87</v>
      </c>
      <c r="F91" s="46" t="s">
        <v>60</v>
      </c>
      <c r="G91" s="46" t="s">
        <v>215</v>
      </c>
      <c r="H91" s="572"/>
      <c r="I91" s="603"/>
      <c r="J91" s="324"/>
      <c r="K91" s="204"/>
      <c r="L91" s="204"/>
      <c r="N91" s="213">
        <f t="shared" si="0"/>
        <v>0</v>
      </c>
      <c r="O91" s="213">
        <f t="shared" si="0"/>
        <v>0</v>
      </c>
      <c r="P91" s="213" t="e">
        <f t="shared" si="1"/>
        <v>#DIV/0!</v>
      </c>
      <c r="Q91" s="213" t="e">
        <f t="shared" si="1"/>
        <v>#DIV/0!</v>
      </c>
    </row>
    <row r="92" spans="1:17" ht="17.25" hidden="1">
      <c r="A92" s="44" t="s">
        <v>230</v>
      </c>
      <c r="B92" s="44"/>
      <c r="C92" s="46" t="s">
        <v>245</v>
      </c>
      <c r="D92" s="46" t="s">
        <v>211</v>
      </c>
      <c r="E92" s="46" t="s">
        <v>87</v>
      </c>
      <c r="F92" s="46" t="s">
        <v>60</v>
      </c>
      <c r="G92" s="46" t="s">
        <v>215</v>
      </c>
      <c r="H92" s="572"/>
      <c r="I92" s="603"/>
      <c r="J92" s="324"/>
      <c r="K92" s="204"/>
      <c r="L92" s="204"/>
      <c r="N92" s="213">
        <f t="shared" si="0"/>
        <v>0</v>
      </c>
      <c r="O92" s="213">
        <f t="shared" si="0"/>
        <v>0</v>
      </c>
      <c r="P92" s="213" t="e">
        <f t="shared" si="1"/>
        <v>#DIV/0!</v>
      </c>
      <c r="Q92" s="213" t="e">
        <f t="shared" si="1"/>
        <v>#DIV/0!</v>
      </c>
    </row>
    <row r="93" spans="1:17" s="9" customFormat="1" ht="30" customHeight="1">
      <c r="A93" s="560" t="s">
        <v>69</v>
      </c>
      <c r="B93" s="560"/>
      <c r="C93" s="45" t="s">
        <v>245</v>
      </c>
      <c r="D93" s="45" t="s">
        <v>211</v>
      </c>
      <c r="E93" s="45" t="s">
        <v>87</v>
      </c>
      <c r="F93" s="45" t="s">
        <v>400</v>
      </c>
      <c r="G93" s="45"/>
      <c r="H93" s="573">
        <f>H94</f>
        <v>2.49</v>
      </c>
      <c r="I93" s="614">
        <f>I94</f>
        <v>3</v>
      </c>
      <c r="J93" s="343"/>
      <c r="K93" s="205">
        <f>K94</f>
        <v>3</v>
      </c>
      <c r="L93" s="205">
        <f>L94</f>
        <v>3</v>
      </c>
      <c r="N93" s="213">
        <f t="shared" si="0"/>
        <v>-0.5099999999999998</v>
      </c>
      <c r="O93" s="213">
        <f t="shared" si="0"/>
        <v>0</v>
      </c>
      <c r="P93" s="213">
        <f t="shared" si="1"/>
        <v>83</v>
      </c>
      <c r="Q93" s="213">
        <f t="shared" si="1"/>
        <v>100</v>
      </c>
    </row>
    <row r="94" spans="1:17" ht="21.75" customHeight="1">
      <c r="A94" s="44" t="s">
        <v>61</v>
      </c>
      <c r="B94" s="44"/>
      <c r="C94" s="46" t="s">
        <v>245</v>
      </c>
      <c r="D94" s="46" t="s">
        <v>211</v>
      </c>
      <c r="E94" s="46" t="s">
        <v>87</v>
      </c>
      <c r="F94" s="46" t="s">
        <v>401</v>
      </c>
      <c r="G94" s="46"/>
      <c r="H94" s="572">
        <f>H96+H100</f>
        <v>2.49</v>
      </c>
      <c r="I94" s="603">
        <f>I96+I100</f>
        <v>3</v>
      </c>
      <c r="J94" s="324"/>
      <c r="K94" s="204">
        <f>K96+K100</f>
        <v>3</v>
      </c>
      <c r="L94" s="204">
        <f>L96+L100</f>
        <v>3</v>
      </c>
      <c r="N94" s="213">
        <f t="shared" si="0"/>
        <v>-0.5099999999999998</v>
      </c>
      <c r="O94" s="213">
        <f t="shared" si="0"/>
        <v>0</v>
      </c>
      <c r="P94" s="213">
        <f t="shared" si="1"/>
        <v>83</v>
      </c>
      <c r="Q94" s="213">
        <f t="shared" si="1"/>
        <v>100</v>
      </c>
    </row>
    <row r="95" spans="1:17" ht="26.25" customHeight="1">
      <c r="A95" s="44" t="s">
        <v>256</v>
      </c>
      <c r="B95" s="44"/>
      <c r="C95" s="46" t="s">
        <v>245</v>
      </c>
      <c r="D95" s="46" t="s">
        <v>211</v>
      </c>
      <c r="E95" s="46" t="s">
        <v>87</v>
      </c>
      <c r="F95" s="46" t="s">
        <v>257</v>
      </c>
      <c r="G95" s="46"/>
      <c r="H95" s="572">
        <f>H100</f>
        <v>2.49</v>
      </c>
      <c r="I95" s="603">
        <f>I100</f>
        <v>3</v>
      </c>
      <c r="J95" s="324"/>
      <c r="K95" s="204">
        <f>K100</f>
        <v>3</v>
      </c>
      <c r="L95" s="204">
        <f>L100</f>
        <v>3</v>
      </c>
      <c r="N95" s="213">
        <f t="shared" si="0"/>
        <v>-0.5099999999999998</v>
      </c>
      <c r="O95" s="213">
        <f t="shared" si="0"/>
        <v>0</v>
      </c>
      <c r="P95" s="213">
        <f t="shared" si="1"/>
        <v>83</v>
      </c>
      <c r="Q95" s="213">
        <f t="shared" si="1"/>
        <v>100</v>
      </c>
    </row>
    <row r="96" spans="1:17" ht="27" hidden="1">
      <c r="A96" s="255" t="s">
        <v>200</v>
      </c>
      <c r="B96" s="255"/>
      <c r="C96" s="46" t="s">
        <v>245</v>
      </c>
      <c r="D96" s="46" t="s">
        <v>211</v>
      </c>
      <c r="E96" s="46" t="s">
        <v>87</v>
      </c>
      <c r="F96" s="46" t="s">
        <v>257</v>
      </c>
      <c r="G96" s="46" t="s">
        <v>215</v>
      </c>
      <c r="H96" s="565"/>
      <c r="I96" s="695"/>
      <c r="J96" s="324"/>
      <c r="K96" s="202"/>
      <c r="L96" s="202"/>
      <c r="N96" s="213">
        <f t="shared" si="0"/>
        <v>0</v>
      </c>
      <c r="O96" s="213">
        <f t="shared" si="0"/>
        <v>0</v>
      </c>
      <c r="P96" s="213" t="e">
        <f t="shared" si="1"/>
        <v>#DIV/0!</v>
      </c>
      <c r="Q96" s="213" t="e">
        <f t="shared" si="1"/>
        <v>#DIV/0!</v>
      </c>
    </row>
    <row r="97" spans="1:17" ht="17.25" hidden="1">
      <c r="A97" s="255" t="s">
        <v>54</v>
      </c>
      <c r="B97" s="255"/>
      <c r="C97" s="46" t="s">
        <v>245</v>
      </c>
      <c r="D97" s="46" t="s">
        <v>211</v>
      </c>
      <c r="E97" s="46" t="s">
        <v>87</v>
      </c>
      <c r="F97" s="46" t="s">
        <v>257</v>
      </c>
      <c r="G97" s="46" t="s">
        <v>215</v>
      </c>
      <c r="H97" s="572">
        <v>45</v>
      </c>
      <c r="I97" s="603">
        <v>45</v>
      </c>
      <c r="J97" s="324"/>
      <c r="K97" s="204">
        <v>45</v>
      </c>
      <c r="L97" s="204">
        <v>45</v>
      </c>
      <c r="N97" s="213">
        <f t="shared" si="0"/>
        <v>0</v>
      </c>
      <c r="O97" s="213">
        <f t="shared" si="0"/>
        <v>0</v>
      </c>
      <c r="P97" s="213">
        <f t="shared" si="1"/>
        <v>100</v>
      </c>
      <c r="Q97" s="213">
        <f t="shared" si="1"/>
        <v>100</v>
      </c>
    </row>
    <row r="98" spans="1:17" ht="17.25" hidden="1">
      <c r="A98" s="44" t="s">
        <v>225</v>
      </c>
      <c r="B98" s="44"/>
      <c r="C98" s="46" t="s">
        <v>245</v>
      </c>
      <c r="D98" s="46" t="s">
        <v>211</v>
      </c>
      <c r="E98" s="46" t="s">
        <v>87</v>
      </c>
      <c r="F98" s="46" t="s">
        <v>257</v>
      </c>
      <c r="G98" s="46" t="s">
        <v>215</v>
      </c>
      <c r="H98" s="572">
        <v>45</v>
      </c>
      <c r="I98" s="603">
        <v>45</v>
      </c>
      <c r="J98" s="324"/>
      <c r="K98" s="204">
        <v>45</v>
      </c>
      <c r="L98" s="204">
        <v>45</v>
      </c>
      <c r="N98" s="213">
        <f t="shared" si="0"/>
        <v>0</v>
      </c>
      <c r="O98" s="213">
        <f t="shared" si="0"/>
        <v>0</v>
      </c>
      <c r="P98" s="213">
        <f t="shared" si="1"/>
        <v>100</v>
      </c>
      <c r="Q98" s="213">
        <f t="shared" si="1"/>
        <v>100</v>
      </c>
    </row>
    <row r="99" spans="1:17" ht="17.25" hidden="1">
      <c r="A99" s="582" t="s">
        <v>230</v>
      </c>
      <c r="B99" s="582"/>
      <c r="C99" s="46" t="s">
        <v>245</v>
      </c>
      <c r="D99" s="46" t="s">
        <v>211</v>
      </c>
      <c r="E99" s="46" t="s">
        <v>87</v>
      </c>
      <c r="F99" s="46" t="s">
        <v>257</v>
      </c>
      <c r="G99" s="46" t="s">
        <v>215</v>
      </c>
      <c r="H99" s="572">
        <v>45</v>
      </c>
      <c r="I99" s="603">
        <v>45</v>
      </c>
      <c r="J99" s="324"/>
      <c r="K99" s="204">
        <v>45</v>
      </c>
      <c r="L99" s="204">
        <v>45</v>
      </c>
      <c r="N99" s="213">
        <f t="shared" si="0"/>
        <v>0</v>
      </c>
      <c r="O99" s="213">
        <f t="shared" si="0"/>
        <v>0</v>
      </c>
      <c r="P99" s="213">
        <f t="shared" si="1"/>
        <v>100</v>
      </c>
      <c r="Q99" s="213">
        <f t="shared" si="1"/>
        <v>100</v>
      </c>
    </row>
    <row r="100" spans="1:17" ht="17.25">
      <c r="A100" s="44" t="s">
        <v>201</v>
      </c>
      <c r="B100" s="44"/>
      <c r="C100" s="46" t="s">
        <v>245</v>
      </c>
      <c r="D100" s="46" t="s">
        <v>211</v>
      </c>
      <c r="E100" s="46" t="s">
        <v>87</v>
      </c>
      <c r="F100" s="46" t="s">
        <v>257</v>
      </c>
      <c r="G100" s="46" t="s">
        <v>202</v>
      </c>
      <c r="H100" s="572">
        <v>2.49</v>
      </c>
      <c r="I100" s="603">
        <v>3</v>
      </c>
      <c r="J100" s="324"/>
      <c r="K100" s="204">
        <v>3</v>
      </c>
      <c r="L100" s="204">
        <v>3</v>
      </c>
      <c r="N100" s="213">
        <f t="shared" si="0"/>
        <v>-0.5099999999999998</v>
      </c>
      <c r="O100" s="213">
        <f t="shared" si="0"/>
        <v>0</v>
      </c>
      <c r="P100" s="213">
        <f t="shared" si="1"/>
        <v>83</v>
      </c>
      <c r="Q100" s="213">
        <f t="shared" si="1"/>
        <v>100</v>
      </c>
    </row>
    <row r="101" spans="1:17" ht="17.25" hidden="1">
      <c r="A101" s="582" t="s">
        <v>54</v>
      </c>
      <c r="B101" s="582"/>
      <c r="C101" s="46" t="s">
        <v>245</v>
      </c>
      <c r="D101" s="46" t="s">
        <v>211</v>
      </c>
      <c r="E101" s="46" t="s">
        <v>87</v>
      </c>
      <c r="F101" s="46" t="s">
        <v>257</v>
      </c>
      <c r="G101" s="46" t="s">
        <v>202</v>
      </c>
      <c r="H101" s="572">
        <v>1</v>
      </c>
      <c r="I101" s="603">
        <v>1</v>
      </c>
      <c r="J101" s="324"/>
      <c r="K101" s="204">
        <v>1</v>
      </c>
      <c r="L101" s="204">
        <v>1</v>
      </c>
      <c r="N101" s="213">
        <f t="shared" si="0"/>
        <v>0</v>
      </c>
      <c r="O101" s="213">
        <f t="shared" si="0"/>
        <v>0</v>
      </c>
      <c r="P101" s="213">
        <f t="shared" si="1"/>
        <v>100</v>
      </c>
      <c r="Q101" s="213">
        <f t="shared" si="1"/>
        <v>100</v>
      </c>
    </row>
    <row r="102" spans="1:17" ht="17.25" hidden="1">
      <c r="A102" s="582" t="s">
        <v>231</v>
      </c>
      <c r="B102" s="582"/>
      <c r="C102" s="46" t="s">
        <v>245</v>
      </c>
      <c r="D102" s="46" t="s">
        <v>211</v>
      </c>
      <c r="E102" s="46" t="s">
        <v>87</v>
      </c>
      <c r="F102" s="46" t="s">
        <v>257</v>
      </c>
      <c r="G102" s="46" t="s">
        <v>215</v>
      </c>
      <c r="H102" s="572">
        <v>1</v>
      </c>
      <c r="I102" s="603">
        <v>1</v>
      </c>
      <c r="J102" s="324"/>
      <c r="K102" s="204">
        <v>1</v>
      </c>
      <c r="L102" s="204">
        <v>1</v>
      </c>
      <c r="N102" s="213">
        <f aca="true" t="shared" si="3" ref="N102:O156">H102-K102</f>
        <v>0</v>
      </c>
      <c r="O102" s="213">
        <f t="shared" si="3"/>
        <v>0</v>
      </c>
      <c r="P102" s="213">
        <f aca="true" t="shared" si="4" ref="P102:Q156">H102/K102*100</f>
        <v>100</v>
      </c>
      <c r="Q102" s="213">
        <f t="shared" si="4"/>
        <v>100</v>
      </c>
    </row>
    <row r="103" spans="1:17" s="9" customFormat="1" ht="15" customHeight="1">
      <c r="A103" s="560" t="s">
        <v>14</v>
      </c>
      <c r="B103" s="560"/>
      <c r="C103" s="45" t="s">
        <v>245</v>
      </c>
      <c r="D103" s="45" t="s">
        <v>212</v>
      </c>
      <c r="E103" s="45"/>
      <c r="F103" s="45"/>
      <c r="G103" s="45"/>
      <c r="H103" s="573">
        <f>H104</f>
        <v>137.3</v>
      </c>
      <c r="I103" s="614">
        <f>I104</f>
        <v>115.1</v>
      </c>
      <c r="J103" s="343"/>
      <c r="K103" s="205">
        <f>K104</f>
        <v>93.39999999999999</v>
      </c>
      <c r="L103" s="205">
        <f>L104</f>
        <v>93.39999999999999</v>
      </c>
      <c r="N103" s="213">
        <f t="shared" si="3"/>
        <v>43.90000000000002</v>
      </c>
      <c r="O103" s="213">
        <f t="shared" si="3"/>
        <v>21.700000000000003</v>
      </c>
      <c r="P103" s="213">
        <f t="shared" si="4"/>
        <v>147.00214132762315</v>
      </c>
      <c r="Q103" s="213">
        <f t="shared" si="4"/>
        <v>123.23340471092077</v>
      </c>
    </row>
    <row r="104" spans="1:17" ht="15" customHeight="1">
      <c r="A104" s="44" t="s">
        <v>77</v>
      </c>
      <c r="B104" s="44"/>
      <c r="C104" s="46" t="s">
        <v>245</v>
      </c>
      <c r="D104" s="46" t="s">
        <v>212</v>
      </c>
      <c r="E104" s="46" t="s">
        <v>222</v>
      </c>
      <c r="F104" s="46"/>
      <c r="G104" s="46"/>
      <c r="H104" s="572">
        <f>H105</f>
        <v>137.3</v>
      </c>
      <c r="I104" s="603">
        <f>I105</f>
        <v>115.1</v>
      </c>
      <c r="J104" s="324"/>
      <c r="K104" s="204">
        <f>K105</f>
        <v>93.39999999999999</v>
      </c>
      <c r="L104" s="204">
        <f>L105</f>
        <v>93.39999999999999</v>
      </c>
      <c r="N104" s="213">
        <f t="shared" si="3"/>
        <v>43.90000000000002</v>
      </c>
      <c r="O104" s="213">
        <f t="shared" si="3"/>
        <v>21.700000000000003</v>
      </c>
      <c r="P104" s="213">
        <f t="shared" si="4"/>
        <v>147.00214132762315</v>
      </c>
      <c r="Q104" s="213">
        <f t="shared" si="4"/>
        <v>123.23340471092077</v>
      </c>
    </row>
    <row r="105" spans="1:17" ht="30" customHeight="1">
      <c r="A105" s="44" t="s">
        <v>52</v>
      </c>
      <c r="B105" s="44"/>
      <c r="C105" s="46" t="s">
        <v>245</v>
      </c>
      <c r="D105" s="46" t="s">
        <v>212</v>
      </c>
      <c r="E105" s="46" t="s">
        <v>222</v>
      </c>
      <c r="F105" s="45" t="s">
        <v>453</v>
      </c>
      <c r="G105" s="46"/>
      <c r="H105" s="565">
        <f>H107</f>
        <v>137.3</v>
      </c>
      <c r="I105" s="695">
        <f>I107</f>
        <v>115.1</v>
      </c>
      <c r="J105" s="324"/>
      <c r="K105" s="202">
        <f>K107</f>
        <v>93.39999999999999</v>
      </c>
      <c r="L105" s="202">
        <f>L107</f>
        <v>93.39999999999999</v>
      </c>
      <c r="N105" s="213">
        <f t="shared" si="3"/>
        <v>43.90000000000002</v>
      </c>
      <c r="O105" s="213">
        <f t="shared" si="3"/>
        <v>21.700000000000003</v>
      </c>
      <c r="P105" s="213">
        <f t="shared" si="4"/>
        <v>147.00214132762315</v>
      </c>
      <c r="Q105" s="213">
        <f t="shared" si="4"/>
        <v>123.23340471092077</v>
      </c>
    </row>
    <row r="106" spans="1:17" ht="25.5" customHeight="1">
      <c r="A106" s="569" t="s">
        <v>95</v>
      </c>
      <c r="B106" s="569"/>
      <c r="C106" s="46" t="s">
        <v>245</v>
      </c>
      <c r="D106" s="46" t="s">
        <v>212</v>
      </c>
      <c r="E106" s="46" t="s">
        <v>222</v>
      </c>
      <c r="F106" s="46" t="s">
        <v>454</v>
      </c>
      <c r="G106" s="46"/>
      <c r="H106" s="565">
        <f>H107</f>
        <v>137.3</v>
      </c>
      <c r="I106" s="695">
        <f>I107</f>
        <v>115.1</v>
      </c>
      <c r="J106" s="324"/>
      <c r="K106" s="202">
        <f>K107</f>
        <v>93.39999999999999</v>
      </c>
      <c r="L106" s="202">
        <f>L107</f>
        <v>93.39999999999999</v>
      </c>
      <c r="N106" s="213">
        <f t="shared" si="3"/>
        <v>43.90000000000002</v>
      </c>
      <c r="O106" s="213">
        <f t="shared" si="3"/>
        <v>21.700000000000003</v>
      </c>
      <c r="P106" s="213">
        <f t="shared" si="4"/>
        <v>147.00214132762315</v>
      </c>
      <c r="Q106" s="213">
        <f t="shared" si="4"/>
        <v>123.23340471092077</v>
      </c>
    </row>
    <row r="107" spans="1:17" ht="29.25" customHeight="1">
      <c r="A107" s="44" t="s">
        <v>290</v>
      </c>
      <c r="B107" s="44"/>
      <c r="C107" s="46" t="s">
        <v>245</v>
      </c>
      <c r="D107" s="46" t="s">
        <v>212</v>
      </c>
      <c r="E107" s="46" t="s">
        <v>222</v>
      </c>
      <c r="F107" s="46" t="s">
        <v>457</v>
      </c>
      <c r="G107" s="46"/>
      <c r="H107" s="572">
        <f>H108+H113</f>
        <v>137.3</v>
      </c>
      <c r="I107" s="603">
        <f>I108+I113</f>
        <v>115.1</v>
      </c>
      <c r="J107" s="324"/>
      <c r="K107" s="204">
        <f>K108+K113</f>
        <v>93.39999999999999</v>
      </c>
      <c r="L107" s="204">
        <f>L108+L113</f>
        <v>93.39999999999999</v>
      </c>
      <c r="N107" s="213">
        <f t="shared" si="3"/>
        <v>43.90000000000002</v>
      </c>
      <c r="O107" s="213">
        <f t="shared" si="3"/>
        <v>21.700000000000003</v>
      </c>
      <c r="P107" s="213">
        <f t="shared" si="4"/>
        <v>147.00214132762315</v>
      </c>
      <c r="Q107" s="213">
        <f t="shared" si="4"/>
        <v>123.23340471092077</v>
      </c>
    </row>
    <row r="108" spans="1:17" ht="52.5" customHeight="1">
      <c r="A108" s="255" t="s">
        <v>198</v>
      </c>
      <c r="B108" s="255"/>
      <c r="C108" s="46" t="s">
        <v>245</v>
      </c>
      <c r="D108" s="46" t="s">
        <v>212</v>
      </c>
      <c r="E108" s="46" t="s">
        <v>222</v>
      </c>
      <c r="F108" s="46" t="s">
        <v>457</v>
      </c>
      <c r="G108" s="46" t="s">
        <v>199</v>
      </c>
      <c r="H108" s="572">
        <v>137.3</v>
      </c>
      <c r="I108" s="603">
        <v>114.6</v>
      </c>
      <c r="J108" s="324"/>
      <c r="K108" s="204">
        <v>89.1</v>
      </c>
      <c r="L108" s="204">
        <v>89.1</v>
      </c>
      <c r="N108" s="213">
        <f t="shared" si="3"/>
        <v>48.20000000000002</v>
      </c>
      <c r="O108" s="213">
        <f t="shared" si="3"/>
        <v>25.5</v>
      </c>
      <c r="P108" s="213">
        <f t="shared" si="4"/>
        <v>154.09652076318744</v>
      </c>
      <c r="Q108" s="213">
        <f t="shared" si="4"/>
        <v>128.6195286195286</v>
      </c>
    </row>
    <row r="109" spans="1:17" ht="17.25" hidden="1">
      <c r="A109" s="44" t="s">
        <v>54</v>
      </c>
      <c r="B109" s="44"/>
      <c r="C109" s="46" t="s">
        <v>245</v>
      </c>
      <c r="D109" s="46" t="s">
        <v>212</v>
      </c>
      <c r="E109" s="46" t="s">
        <v>222</v>
      </c>
      <c r="F109" s="46" t="s">
        <v>457</v>
      </c>
      <c r="G109" s="46" t="s">
        <v>199</v>
      </c>
      <c r="H109" s="572">
        <v>78.1</v>
      </c>
      <c r="I109" s="603">
        <v>78.1</v>
      </c>
      <c r="J109" s="324"/>
      <c r="K109" s="204">
        <v>78.1</v>
      </c>
      <c r="L109" s="204">
        <v>78.1</v>
      </c>
      <c r="N109" s="213">
        <f t="shared" si="3"/>
        <v>0</v>
      </c>
      <c r="O109" s="213">
        <f t="shared" si="3"/>
        <v>0</v>
      </c>
      <c r="P109" s="213">
        <f t="shared" si="4"/>
        <v>100</v>
      </c>
      <c r="Q109" s="213">
        <f t="shared" si="4"/>
        <v>100</v>
      </c>
    </row>
    <row r="110" spans="1:17" ht="17.25" hidden="1">
      <c r="A110" s="255" t="s">
        <v>216</v>
      </c>
      <c r="B110" s="255"/>
      <c r="C110" s="46" t="s">
        <v>245</v>
      </c>
      <c r="D110" s="46" t="s">
        <v>212</v>
      </c>
      <c r="E110" s="46" t="s">
        <v>222</v>
      </c>
      <c r="F110" s="46" t="s">
        <v>457</v>
      </c>
      <c r="G110" s="46" t="s">
        <v>199</v>
      </c>
      <c r="H110" s="565">
        <v>78.1</v>
      </c>
      <c r="I110" s="695">
        <v>78.1</v>
      </c>
      <c r="J110" s="324"/>
      <c r="K110" s="202">
        <v>78.1</v>
      </c>
      <c r="L110" s="202">
        <v>78.1</v>
      </c>
      <c r="N110" s="213">
        <f t="shared" si="3"/>
        <v>0</v>
      </c>
      <c r="O110" s="213">
        <f t="shared" si="3"/>
        <v>0</v>
      </c>
      <c r="P110" s="213">
        <f t="shared" si="4"/>
        <v>100</v>
      </c>
      <c r="Q110" s="213">
        <f t="shared" si="4"/>
        <v>100</v>
      </c>
    </row>
    <row r="111" spans="1:17" ht="17.25" hidden="1">
      <c r="A111" s="44" t="s">
        <v>217</v>
      </c>
      <c r="B111" s="44"/>
      <c r="C111" s="46" t="s">
        <v>245</v>
      </c>
      <c r="D111" s="46" t="s">
        <v>212</v>
      </c>
      <c r="E111" s="46" t="s">
        <v>222</v>
      </c>
      <c r="F111" s="46" t="s">
        <v>457</v>
      </c>
      <c r="G111" s="46" t="s">
        <v>199</v>
      </c>
      <c r="H111" s="572">
        <v>60</v>
      </c>
      <c r="I111" s="603">
        <v>60</v>
      </c>
      <c r="J111" s="324"/>
      <c r="K111" s="204">
        <v>60</v>
      </c>
      <c r="L111" s="204">
        <v>60</v>
      </c>
      <c r="N111" s="213">
        <f t="shared" si="3"/>
        <v>0</v>
      </c>
      <c r="O111" s="213">
        <f t="shared" si="3"/>
        <v>0</v>
      </c>
      <c r="P111" s="213">
        <f t="shared" si="4"/>
        <v>100</v>
      </c>
      <c r="Q111" s="213">
        <f t="shared" si="4"/>
        <v>100</v>
      </c>
    </row>
    <row r="112" spans="1:17" ht="17.25" hidden="1">
      <c r="A112" s="255" t="s">
        <v>218</v>
      </c>
      <c r="B112" s="255"/>
      <c r="C112" s="46" t="s">
        <v>245</v>
      </c>
      <c r="D112" s="46" t="s">
        <v>212</v>
      </c>
      <c r="E112" s="46" t="s">
        <v>222</v>
      </c>
      <c r="F112" s="46" t="s">
        <v>457</v>
      </c>
      <c r="G112" s="46" t="s">
        <v>199</v>
      </c>
      <c r="H112" s="572">
        <v>18.1</v>
      </c>
      <c r="I112" s="603">
        <v>18.1</v>
      </c>
      <c r="J112" s="324"/>
      <c r="K112" s="204">
        <v>18.1</v>
      </c>
      <c r="L112" s="204">
        <v>18.1</v>
      </c>
      <c r="N112" s="213">
        <f t="shared" si="3"/>
        <v>0</v>
      </c>
      <c r="O112" s="213">
        <f t="shared" si="3"/>
        <v>0</v>
      </c>
      <c r="P112" s="213">
        <f t="shared" si="4"/>
        <v>100</v>
      </c>
      <c r="Q112" s="213">
        <f t="shared" si="4"/>
        <v>100</v>
      </c>
    </row>
    <row r="113" spans="1:17" ht="46.5" customHeight="1" hidden="1">
      <c r="A113" s="44" t="s">
        <v>319</v>
      </c>
      <c r="B113" s="44"/>
      <c r="C113" s="46" t="s">
        <v>245</v>
      </c>
      <c r="D113" s="46" t="s">
        <v>212</v>
      </c>
      <c r="E113" s="46" t="s">
        <v>222</v>
      </c>
      <c r="F113" s="46" t="s">
        <v>457</v>
      </c>
      <c r="G113" s="46" t="s">
        <v>215</v>
      </c>
      <c r="H113" s="572">
        <v>0</v>
      </c>
      <c r="I113" s="603">
        <v>0.5</v>
      </c>
      <c r="J113" s="340"/>
      <c r="K113" s="204">
        <v>4.3</v>
      </c>
      <c r="L113" s="204">
        <v>4.3</v>
      </c>
      <c r="N113" s="213">
        <f t="shared" si="3"/>
        <v>-4.3</v>
      </c>
      <c r="O113" s="213">
        <f t="shared" si="3"/>
        <v>-3.8</v>
      </c>
      <c r="P113" s="213">
        <f t="shared" si="4"/>
        <v>0</v>
      </c>
      <c r="Q113" s="213">
        <f t="shared" si="4"/>
        <v>11.627906976744185</v>
      </c>
    </row>
    <row r="114" spans="1:17" ht="33" customHeight="1">
      <c r="A114" s="707" t="s">
        <v>428</v>
      </c>
      <c r="B114" s="584"/>
      <c r="C114" s="46" t="s">
        <v>245</v>
      </c>
      <c r="D114" s="46" t="s">
        <v>222</v>
      </c>
      <c r="E114" s="601"/>
      <c r="F114" s="601"/>
      <c r="G114" s="601"/>
      <c r="H114" s="602">
        <f>H115</f>
        <v>30</v>
      </c>
      <c r="I114" s="603"/>
      <c r="J114" s="324"/>
      <c r="K114" s="204"/>
      <c r="L114" s="204"/>
      <c r="N114" s="213"/>
      <c r="O114" s="213"/>
      <c r="P114" s="213"/>
      <c r="Q114" s="213"/>
    </row>
    <row r="115" spans="1:17" ht="23.25" customHeight="1">
      <c r="A115" s="639" t="s">
        <v>247</v>
      </c>
      <c r="B115" s="584"/>
      <c r="C115" s="46" t="s">
        <v>245</v>
      </c>
      <c r="D115" s="46" t="s">
        <v>222</v>
      </c>
      <c r="E115" s="164">
        <v>14</v>
      </c>
      <c r="F115" s="601"/>
      <c r="G115" s="601"/>
      <c r="H115" s="465">
        <f>H116</f>
        <v>30</v>
      </c>
      <c r="I115" s="603"/>
      <c r="J115" s="324"/>
      <c r="K115" s="204"/>
      <c r="L115" s="204"/>
      <c r="N115" s="213"/>
      <c r="O115" s="213"/>
      <c r="P115" s="213"/>
      <c r="Q115" s="213"/>
    </row>
    <row r="116" spans="1:17" ht="34.5" customHeight="1">
      <c r="A116" s="639" t="s">
        <v>565</v>
      </c>
      <c r="B116" s="584"/>
      <c r="C116" s="46" t="s">
        <v>245</v>
      </c>
      <c r="D116" s="46" t="s">
        <v>222</v>
      </c>
      <c r="E116" s="164">
        <v>14</v>
      </c>
      <c r="F116" s="164">
        <v>2400000000</v>
      </c>
      <c r="G116" s="605"/>
      <c r="H116" s="464">
        <f>H117</f>
        <v>30</v>
      </c>
      <c r="I116" s="603"/>
      <c r="J116" s="324"/>
      <c r="K116" s="204"/>
      <c r="L116" s="204"/>
      <c r="N116" s="213"/>
      <c r="O116" s="213"/>
      <c r="P116" s="213"/>
      <c r="Q116" s="213"/>
    </row>
    <row r="117" spans="1:17" ht="29.25" customHeight="1">
      <c r="A117" s="639" t="s">
        <v>200</v>
      </c>
      <c r="B117" s="584"/>
      <c r="C117" s="46" t="s">
        <v>245</v>
      </c>
      <c r="D117" s="46" t="s">
        <v>222</v>
      </c>
      <c r="E117" s="164">
        <v>14</v>
      </c>
      <c r="F117" s="164">
        <v>2407000000</v>
      </c>
      <c r="G117" s="164">
        <v>200</v>
      </c>
      <c r="H117" s="464">
        <v>30</v>
      </c>
      <c r="I117" s="603"/>
      <c r="J117" s="324"/>
      <c r="K117" s="204"/>
      <c r="L117" s="204"/>
      <c r="N117" s="213"/>
      <c r="O117" s="213"/>
      <c r="P117" s="213"/>
      <c r="Q117" s="213"/>
    </row>
    <row r="118" spans="1:17" s="9" customFormat="1" ht="17.25">
      <c r="A118" s="254" t="s">
        <v>13</v>
      </c>
      <c r="B118" s="254"/>
      <c r="C118" s="45" t="s">
        <v>245</v>
      </c>
      <c r="D118" s="45" t="s">
        <v>223</v>
      </c>
      <c r="E118" s="45"/>
      <c r="F118" s="45"/>
      <c r="G118" s="45"/>
      <c r="H118" s="561">
        <f>H119+H125+H137</f>
        <v>1598.65</v>
      </c>
      <c r="I118" s="694">
        <f>I119+I125+I137</f>
        <v>944.5</v>
      </c>
      <c r="J118" s="344"/>
      <c r="K118" s="200">
        <f>K119+K125+K137</f>
        <v>811.9000000000001</v>
      </c>
      <c r="L118" s="200">
        <f>L119+L125+L137</f>
        <v>843.5</v>
      </c>
      <c r="N118" s="213">
        <f t="shared" si="3"/>
        <v>786.75</v>
      </c>
      <c r="O118" s="213">
        <f t="shared" si="3"/>
        <v>101</v>
      </c>
      <c r="P118" s="213">
        <f t="shared" si="4"/>
        <v>196.90232787289074</v>
      </c>
      <c r="Q118" s="213">
        <f t="shared" si="4"/>
        <v>111.97391819798459</v>
      </c>
    </row>
    <row r="119" spans="1:17" ht="17.25" hidden="1">
      <c r="A119" s="255" t="s">
        <v>106</v>
      </c>
      <c r="B119" s="255"/>
      <c r="C119" s="46" t="s">
        <v>245</v>
      </c>
      <c r="D119" s="46" t="s">
        <v>223</v>
      </c>
      <c r="E119" s="46" t="s">
        <v>211</v>
      </c>
      <c r="F119" s="46"/>
      <c r="G119" s="46"/>
      <c r="H119" s="565">
        <v>0</v>
      </c>
      <c r="I119" s="695">
        <v>0</v>
      </c>
      <c r="J119" s="324"/>
      <c r="K119" s="202">
        <v>64.7</v>
      </c>
      <c r="L119" s="202">
        <v>64.7</v>
      </c>
      <c r="N119" s="213">
        <f t="shared" si="3"/>
        <v>-64.7</v>
      </c>
      <c r="O119" s="213">
        <f t="shared" si="3"/>
        <v>-64.7</v>
      </c>
      <c r="P119" s="213">
        <f t="shared" si="4"/>
        <v>0</v>
      </c>
      <c r="Q119" s="213">
        <f t="shared" si="4"/>
        <v>0</v>
      </c>
    </row>
    <row r="120" spans="1:17" ht="27" hidden="1">
      <c r="A120" s="255" t="s">
        <v>52</v>
      </c>
      <c r="B120" s="255"/>
      <c r="C120" s="46" t="s">
        <v>245</v>
      </c>
      <c r="D120" s="46" t="s">
        <v>223</v>
      </c>
      <c r="E120" s="46" t="s">
        <v>211</v>
      </c>
      <c r="F120" s="45" t="s">
        <v>453</v>
      </c>
      <c r="G120" s="46"/>
      <c r="H120" s="565">
        <v>0</v>
      </c>
      <c r="I120" s="695">
        <v>0</v>
      </c>
      <c r="J120" s="324"/>
      <c r="K120" s="202">
        <v>64.7</v>
      </c>
      <c r="L120" s="202">
        <v>64.7</v>
      </c>
      <c r="N120" s="213">
        <f t="shared" si="3"/>
        <v>-64.7</v>
      </c>
      <c r="O120" s="213">
        <f t="shared" si="3"/>
        <v>-64.7</v>
      </c>
      <c r="P120" s="213">
        <f t="shared" si="4"/>
        <v>0</v>
      </c>
      <c r="Q120" s="213">
        <f t="shared" si="4"/>
        <v>0</v>
      </c>
    </row>
    <row r="121" spans="1:17" ht="36" customHeight="1" hidden="1">
      <c r="A121" s="569" t="s">
        <v>95</v>
      </c>
      <c r="B121" s="569"/>
      <c r="C121" s="46" t="s">
        <v>245</v>
      </c>
      <c r="D121" s="46" t="s">
        <v>223</v>
      </c>
      <c r="E121" s="46" t="s">
        <v>211</v>
      </c>
      <c r="F121" s="46" t="s">
        <v>454</v>
      </c>
      <c r="G121" s="46"/>
      <c r="H121" s="565">
        <f>H122</f>
        <v>0</v>
      </c>
      <c r="I121" s="695">
        <f>I122</f>
        <v>0</v>
      </c>
      <c r="J121" s="337">
        <f>J122</f>
        <v>0</v>
      </c>
      <c r="K121" s="202">
        <f>K122</f>
        <v>64.7</v>
      </c>
      <c r="L121" s="202">
        <f>L122</f>
        <v>64.7</v>
      </c>
      <c r="N121" s="213">
        <f t="shared" si="3"/>
        <v>-64.7</v>
      </c>
      <c r="O121" s="213">
        <f t="shared" si="3"/>
        <v>-64.7</v>
      </c>
      <c r="P121" s="213">
        <f t="shared" si="4"/>
        <v>0</v>
      </c>
      <c r="Q121" s="213">
        <f t="shared" si="4"/>
        <v>0</v>
      </c>
    </row>
    <row r="122" spans="1:17" ht="27" hidden="1">
      <c r="A122" s="255" t="s">
        <v>97</v>
      </c>
      <c r="B122" s="255"/>
      <c r="C122" s="46" t="s">
        <v>245</v>
      </c>
      <c r="D122" s="46" t="s">
        <v>223</v>
      </c>
      <c r="E122" s="46" t="s">
        <v>211</v>
      </c>
      <c r="F122" s="46" t="s">
        <v>140</v>
      </c>
      <c r="G122" s="46"/>
      <c r="H122" s="572">
        <v>0</v>
      </c>
      <c r="I122" s="603">
        <v>0</v>
      </c>
      <c r="J122" s="324"/>
      <c r="K122" s="204">
        <v>64.7</v>
      </c>
      <c r="L122" s="204">
        <v>64.7</v>
      </c>
      <c r="N122" s="213">
        <f t="shared" si="3"/>
        <v>-64.7</v>
      </c>
      <c r="O122" s="213">
        <f t="shared" si="3"/>
        <v>-64.7</v>
      </c>
      <c r="P122" s="213">
        <f t="shared" si="4"/>
        <v>0</v>
      </c>
      <c r="Q122" s="213">
        <f t="shared" si="4"/>
        <v>0</v>
      </c>
    </row>
    <row r="123" spans="1:17" ht="53.25" hidden="1">
      <c r="A123" s="255" t="s">
        <v>198</v>
      </c>
      <c r="B123" s="255"/>
      <c r="C123" s="46" t="s">
        <v>245</v>
      </c>
      <c r="D123" s="46" t="s">
        <v>223</v>
      </c>
      <c r="E123" s="46" t="s">
        <v>211</v>
      </c>
      <c r="F123" s="46" t="s">
        <v>140</v>
      </c>
      <c r="G123" s="46" t="s">
        <v>199</v>
      </c>
      <c r="H123" s="565">
        <v>0</v>
      </c>
      <c r="I123" s="695">
        <v>0</v>
      </c>
      <c r="J123" s="324"/>
      <c r="K123" s="202">
        <v>61.6</v>
      </c>
      <c r="L123" s="202">
        <v>61.6</v>
      </c>
      <c r="N123" s="213">
        <f t="shared" si="3"/>
        <v>-61.6</v>
      </c>
      <c r="O123" s="213">
        <f t="shared" si="3"/>
        <v>-61.6</v>
      </c>
      <c r="P123" s="213">
        <f t="shared" si="4"/>
        <v>0</v>
      </c>
      <c r="Q123" s="213">
        <f t="shared" si="4"/>
        <v>0</v>
      </c>
    </row>
    <row r="124" spans="1:17" ht="27" hidden="1">
      <c r="A124" s="44" t="s">
        <v>319</v>
      </c>
      <c r="B124" s="44"/>
      <c r="C124" s="46" t="s">
        <v>245</v>
      </c>
      <c r="D124" s="46" t="s">
        <v>223</v>
      </c>
      <c r="E124" s="46" t="s">
        <v>211</v>
      </c>
      <c r="F124" s="46" t="s">
        <v>140</v>
      </c>
      <c r="G124" s="46" t="s">
        <v>215</v>
      </c>
      <c r="H124" s="565">
        <v>0</v>
      </c>
      <c r="I124" s="695">
        <v>0</v>
      </c>
      <c r="J124" s="324"/>
      <c r="K124" s="202">
        <v>3.1</v>
      </c>
      <c r="L124" s="202">
        <v>3.1</v>
      </c>
      <c r="N124" s="213">
        <f t="shared" si="3"/>
        <v>-3.1</v>
      </c>
      <c r="O124" s="213">
        <f t="shared" si="3"/>
        <v>-3.1</v>
      </c>
      <c r="P124" s="213">
        <f t="shared" si="4"/>
        <v>0</v>
      </c>
      <c r="Q124" s="213">
        <f t="shared" si="4"/>
        <v>0</v>
      </c>
    </row>
    <row r="125" spans="1:17" s="9" customFormat="1" ht="15.75" customHeight="1">
      <c r="A125" s="560" t="s">
        <v>62</v>
      </c>
      <c r="B125" s="560"/>
      <c r="C125" s="45" t="s">
        <v>245</v>
      </c>
      <c r="D125" s="45" t="s">
        <v>223</v>
      </c>
      <c r="E125" s="45" t="s">
        <v>258</v>
      </c>
      <c r="F125" s="45"/>
      <c r="G125" s="45"/>
      <c r="H125" s="573">
        <f>H129+H126</f>
        <v>835.3199999999999</v>
      </c>
      <c r="I125" s="614">
        <f>I129</f>
        <v>931.5</v>
      </c>
      <c r="J125" s="343"/>
      <c r="K125" s="205">
        <f>K129</f>
        <v>737.2</v>
      </c>
      <c r="L125" s="205">
        <f>L129</f>
        <v>768.8</v>
      </c>
      <c r="N125" s="213">
        <f t="shared" si="3"/>
        <v>98.11999999999989</v>
      </c>
      <c r="O125" s="213">
        <f t="shared" si="3"/>
        <v>162.70000000000005</v>
      </c>
      <c r="P125" s="213">
        <f t="shared" si="4"/>
        <v>113.30982094411284</v>
      </c>
      <c r="Q125" s="213">
        <f t="shared" si="4"/>
        <v>121.16285119667015</v>
      </c>
    </row>
    <row r="126" spans="1:17" s="9" customFormat="1" ht="17.25" hidden="1">
      <c r="A126" s="639" t="s">
        <v>566</v>
      </c>
      <c r="B126" s="560"/>
      <c r="C126" s="45"/>
      <c r="D126" s="46" t="s">
        <v>223</v>
      </c>
      <c r="E126" s="46" t="s">
        <v>258</v>
      </c>
      <c r="F126" s="162">
        <v>3100000000</v>
      </c>
      <c r="G126" s="162"/>
      <c r="H126" s="465">
        <v>0</v>
      </c>
      <c r="I126" s="614"/>
      <c r="J126" s="343"/>
      <c r="K126" s="205"/>
      <c r="L126" s="205"/>
      <c r="N126" s="213"/>
      <c r="O126" s="213"/>
      <c r="P126" s="213"/>
      <c r="Q126" s="213"/>
    </row>
    <row r="127" spans="1:17" s="9" customFormat="1" ht="37.5" customHeight="1" hidden="1">
      <c r="A127" s="639" t="s">
        <v>567</v>
      </c>
      <c r="B127" s="560"/>
      <c r="C127" s="45"/>
      <c r="D127" s="46" t="s">
        <v>223</v>
      </c>
      <c r="E127" s="46" t="s">
        <v>258</v>
      </c>
      <c r="F127" s="162">
        <v>3105000000</v>
      </c>
      <c r="G127" s="162"/>
      <c r="H127" s="465">
        <f>H128</f>
        <v>0</v>
      </c>
      <c r="I127" s="614"/>
      <c r="J127" s="343"/>
      <c r="K127" s="205"/>
      <c r="L127" s="205"/>
      <c r="N127" s="213"/>
      <c r="O127" s="213"/>
      <c r="P127" s="213"/>
      <c r="Q127" s="213"/>
    </row>
    <row r="128" spans="1:17" s="9" customFormat="1" ht="26.25" hidden="1">
      <c r="A128" s="639" t="s">
        <v>200</v>
      </c>
      <c r="B128" s="560"/>
      <c r="C128" s="45"/>
      <c r="D128" s="46" t="s">
        <v>223</v>
      </c>
      <c r="E128" s="46" t="s">
        <v>258</v>
      </c>
      <c r="F128" s="162">
        <v>3105000000</v>
      </c>
      <c r="G128" s="162">
        <v>200</v>
      </c>
      <c r="H128" s="465">
        <v>0</v>
      </c>
      <c r="I128" s="614"/>
      <c r="J128" s="343"/>
      <c r="K128" s="205"/>
      <c r="L128" s="205"/>
      <c r="N128" s="213"/>
      <c r="O128" s="213"/>
      <c r="P128" s="213"/>
      <c r="Q128" s="213"/>
    </row>
    <row r="129" spans="1:17" ht="42" customHeight="1">
      <c r="A129" s="584" t="s">
        <v>568</v>
      </c>
      <c r="B129" s="584"/>
      <c r="C129" s="585">
        <v>950</v>
      </c>
      <c r="D129" s="586">
        <v>4</v>
      </c>
      <c r="E129" s="586">
        <v>9</v>
      </c>
      <c r="F129" s="587" t="s">
        <v>427</v>
      </c>
      <c r="G129" s="588" t="s">
        <v>429</v>
      </c>
      <c r="H129" s="572">
        <f>H130</f>
        <v>835.3199999999999</v>
      </c>
      <c r="I129" s="603">
        <f aca="true" t="shared" si="5" ref="H129:I131">I130</f>
        <v>931.5</v>
      </c>
      <c r="J129" s="324"/>
      <c r="K129" s="204">
        <f aca="true" t="shared" si="6" ref="K129:L131">K130</f>
        <v>737.2</v>
      </c>
      <c r="L129" s="204">
        <f t="shared" si="6"/>
        <v>768.8</v>
      </c>
      <c r="N129" s="213">
        <f t="shared" si="3"/>
        <v>98.11999999999989</v>
      </c>
      <c r="O129" s="213">
        <f t="shared" si="3"/>
        <v>162.70000000000005</v>
      </c>
      <c r="P129" s="213">
        <f t="shared" si="4"/>
        <v>113.30982094411284</v>
      </c>
      <c r="Q129" s="213">
        <f t="shared" si="4"/>
        <v>121.16285119667015</v>
      </c>
    </row>
    <row r="130" spans="1:17" ht="46.5" customHeight="1">
      <c r="A130" s="584" t="s">
        <v>40</v>
      </c>
      <c r="B130" s="584"/>
      <c r="C130" s="585">
        <v>950</v>
      </c>
      <c r="D130" s="586">
        <v>4</v>
      </c>
      <c r="E130" s="586">
        <v>9</v>
      </c>
      <c r="F130" s="587">
        <v>8900500000</v>
      </c>
      <c r="G130" s="588" t="s">
        <v>429</v>
      </c>
      <c r="H130" s="572">
        <f>H131+H133+H135</f>
        <v>835.3199999999999</v>
      </c>
      <c r="I130" s="702">
        <f>I131+I133+I135</f>
        <v>931.5</v>
      </c>
      <c r="J130" s="350"/>
      <c r="K130" s="351">
        <f t="shared" si="6"/>
        <v>737.2</v>
      </c>
      <c r="L130" s="204">
        <f t="shared" si="6"/>
        <v>768.8</v>
      </c>
      <c r="N130" s="213">
        <f t="shared" si="3"/>
        <v>98.11999999999989</v>
      </c>
      <c r="O130" s="213">
        <f t="shared" si="3"/>
        <v>162.70000000000005</v>
      </c>
      <c r="P130" s="213">
        <f t="shared" si="4"/>
        <v>113.30982094411284</v>
      </c>
      <c r="Q130" s="213">
        <f t="shared" si="4"/>
        <v>121.16285119667015</v>
      </c>
    </row>
    <row r="131" spans="1:17" ht="45" customHeight="1">
      <c r="A131" s="584" t="s">
        <v>81</v>
      </c>
      <c r="B131" s="584"/>
      <c r="C131" s="585">
        <v>950</v>
      </c>
      <c r="D131" s="586">
        <v>4</v>
      </c>
      <c r="E131" s="586">
        <v>9</v>
      </c>
      <c r="F131" s="587">
        <v>8900505001</v>
      </c>
      <c r="G131" s="588" t="s">
        <v>429</v>
      </c>
      <c r="H131" s="572">
        <f t="shared" si="5"/>
        <v>507.34</v>
      </c>
      <c r="I131" s="603">
        <f t="shared" si="5"/>
        <v>931.5</v>
      </c>
      <c r="J131" s="324"/>
      <c r="K131" s="204">
        <f t="shared" si="6"/>
        <v>737.2</v>
      </c>
      <c r="L131" s="204">
        <f t="shared" si="6"/>
        <v>768.8</v>
      </c>
      <c r="N131" s="213">
        <f t="shared" si="3"/>
        <v>-229.86000000000007</v>
      </c>
      <c r="O131" s="213">
        <f t="shared" si="3"/>
        <v>162.70000000000005</v>
      </c>
      <c r="P131" s="213">
        <f t="shared" si="4"/>
        <v>68.81985892566466</v>
      </c>
      <c r="Q131" s="213">
        <f t="shared" si="4"/>
        <v>121.16285119667015</v>
      </c>
    </row>
    <row r="132" spans="1:17" ht="30.75" customHeight="1">
      <c r="A132" s="584" t="s">
        <v>319</v>
      </c>
      <c r="B132" s="584"/>
      <c r="C132" s="585">
        <v>950</v>
      </c>
      <c r="D132" s="586">
        <v>4</v>
      </c>
      <c r="E132" s="586">
        <v>9</v>
      </c>
      <c r="F132" s="587">
        <v>8900505001</v>
      </c>
      <c r="G132" s="588" t="s">
        <v>215</v>
      </c>
      <c r="H132" s="565">
        <v>507.34</v>
      </c>
      <c r="I132" s="695">
        <v>931.5</v>
      </c>
      <c r="J132" s="324"/>
      <c r="K132" s="202">
        <v>737.2</v>
      </c>
      <c r="L132" s="202">
        <v>768.8</v>
      </c>
      <c r="N132" s="213">
        <f t="shared" si="3"/>
        <v>-229.86000000000007</v>
      </c>
      <c r="O132" s="213">
        <f t="shared" si="3"/>
        <v>162.70000000000005</v>
      </c>
      <c r="P132" s="213">
        <f t="shared" si="4"/>
        <v>68.81985892566466</v>
      </c>
      <c r="Q132" s="213">
        <f t="shared" si="4"/>
        <v>121.16285119667015</v>
      </c>
    </row>
    <row r="133" spans="1:17" ht="27.75" customHeight="1">
      <c r="A133" s="584" t="s">
        <v>517</v>
      </c>
      <c r="B133" s="584"/>
      <c r="C133" s="585">
        <v>950</v>
      </c>
      <c r="D133" s="586">
        <v>4</v>
      </c>
      <c r="E133" s="586">
        <v>9</v>
      </c>
      <c r="F133" s="587">
        <v>8900505002</v>
      </c>
      <c r="G133" s="588" t="s">
        <v>429</v>
      </c>
      <c r="H133" s="561">
        <f>H134</f>
        <v>160</v>
      </c>
      <c r="I133" s="694">
        <f>I134</f>
        <v>0</v>
      </c>
      <c r="J133" s="324"/>
      <c r="K133" s="200">
        <f>K134</f>
        <v>0</v>
      </c>
      <c r="L133" s="200">
        <f>L134</f>
        <v>0</v>
      </c>
      <c r="N133" s="213">
        <f t="shared" si="3"/>
        <v>160</v>
      </c>
      <c r="O133" s="213">
        <f t="shared" si="3"/>
        <v>0</v>
      </c>
      <c r="P133" s="213" t="e">
        <f t="shared" si="4"/>
        <v>#DIV/0!</v>
      </c>
      <c r="Q133" s="213" t="e">
        <f t="shared" si="4"/>
        <v>#DIV/0!</v>
      </c>
    </row>
    <row r="134" spans="1:17" ht="27" customHeight="1">
      <c r="A134" s="584" t="s">
        <v>319</v>
      </c>
      <c r="B134" s="584"/>
      <c r="C134" s="585">
        <v>950</v>
      </c>
      <c r="D134" s="586">
        <v>4</v>
      </c>
      <c r="E134" s="586">
        <v>9</v>
      </c>
      <c r="F134" s="587">
        <v>8900505002</v>
      </c>
      <c r="G134" s="588" t="s">
        <v>215</v>
      </c>
      <c r="H134" s="565">
        <v>160</v>
      </c>
      <c r="I134" s="695">
        <v>0</v>
      </c>
      <c r="J134" s="324"/>
      <c r="K134" s="202"/>
      <c r="L134" s="202"/>
      <c r="N134" s="213">
        <f t="shared" si="3"/>
        <v>160</v>
      </c>
      <c r="O134" s="213">
        <f t="shared" si="3"/>
        <v>0</v>
      </c>
      <c r="P134" s="213" t="e">
        <f t="shared" si="4"/>
        <v>#DIV/0!</v>
      </c>
      <c r="Q134" s="213" t="e">
        <f t="shared" si="4"/>
        <v>#DIV/0!</v>
      </c>
    </row>
    <row r="135" spans="1:17" ht="17.25">
      <c r="A135" s="540" t="s">
        <v>437</v>
      </c>
      <c r="B135" s="540"/>
      <c r="C135" s="585">
        <v>950</v>
      </c>
      <c r="D135" s="586">
        <v>4</v>
      </c>
      <c r="E135" s="586">
        <v>9</v>
      </c>
      <c r="F135" s="587">
        <v>8900505003</v>
      </c>
      <c r="G135" s="588"/>
      <c r="H135" s="565">
        <f>H136</f>
        <v>167.98</v>
      </c>
      <c r="I135" s="695">
        <f>I136</f>
        <v>0</v>
      </c>
      <c r="J135" s="324"/>
      <c r="K135" s="202"/>
      <c r="L135" s="202"/>
      <c r="N135" s="213"/>
      <c r="O135" s="213"/>
      <c r="P135" s="213"/>
      <c r="Q135" s="213"/>
    </row>
    <row r="136" spans="1:17" ht="30" customHeight="1">
      <c r="A136" s="584" t="s">
        <v>319</v>
      </c>
      <c r="B136" s="584"/>
      <c r="C136" s="585">
        <v>950</v>
      </c>
      <c r="D136" s="586">
        <v>4</v>
      </c>
      <c r="E136" s="586">
        <v>9</v>
      </c>
      <c r="F136" s="587">
        <v>8900505003</v>
      </c>
      <c r="G136" s="588">
        <v>200</v>
      </c>
      <c r="H136" s="565">
        <v>167.98</v>
      </c>
      <c r="I136" s="695">
        <v>0</v>
      </c>
      <c r="J136" s="324"/>
      <c r="K136" s="202"/>
      <c r="L136" s="202"/>
      <c r="N136" s="213"/>
      <c r="O136" s="213"/>
      <c r="P136" s="213"/>
      <c r="Q136" s="213"/>
    </row>
    <row r="137" spans="1:17" s="9" customFormat="1" ht="16.5" customHeight="1">
      <c r="A137" s="254" t="s">
        <v>70</v>
      </c>
      <c r="B137" s="254"/>
      <c r="C137" s="45" t="s">
        <v>245</v>
      </c>
      <c r="D137" s="45" t="s">
        <v>223</v>
      </c>
      <c r="E137" s="45" t="s">
        <v>241</v>
      </c>
      <c r="F137" s="45"/>
      <c r="G137" s="45"/>
      <c r="H137" s="573">
        <f>H138</f>
        <v>763.33</v>
      </c>
      <c r="I137" s="614">
        <f>I138</f>
        <v>13</v>
      </c>
      <c r="J137" s="343"/>
      <c r="K137" s="205">
        <f>K138</f>
        <v>10</v>
      </c>
      <c r="L137" s="205">
        <f>L138</f>
        <v>10</v>
      </c>
      <c r="N137" s="213">
        <f t="shared" si="3"/>
        <v>753.33</v>
      </c>
      <c r="O137" s="213">
        <f t="shared" si="3"/>
        <v>3</v>
      </c>
      <c r="P137" s="213">
        <f t="shared" si="4"/>
        <v>7633.3</v>
      </c>
      <c r="Q137" s="213">
        <f t="shared" si="4"/>
        <v>130</v>
      </c>
    </row>
    <row r="138" spans="1:17" ht="27.75" customHeight="1">
      <c r="A138" s="254" t="s">
        <v>138</v>
      </c>
      <c r="B138" s="254"/>
      <c r="C138" s="45" t="s">
        <v>245</v>
      </c>
      <c r="D138" s="45" t="s">
        <v>223</v>
      </c>
      <c r="E138" s="45" t="s">
        <v>241</v>
      </c>
      <c r="F138" s="45" t="s">
        <v>402</v>
      </c>
      <c r="G138" s="45"/>
      <c r="H138" s="573">
        <f>H139+H142</f>
        <v>763.33</v>
      </c>
      <c r="I138" s="614">
        <f>I139+I142</f>
        <v>13</v>
      </c>
      <c r="J138" s="324"/>
      <c r="K138" s="205">
        <f>K139+K142</f>
        <v>10</v>
      </c>
      <c r="L138" s="205">
        <f>L139+L142</f>
        <v>10</v>
      </c>
      <c r="N138" s="213">
        <f t="shared" si="3"/>
        <v>753.33</v>
      </c>
      <c r="O138" s="213">
        <f t="shared" si="3"/>
        <v>3</v>
      </c>
      <c r="P138" s="213">
        <f t="shared" si="4"/>
        <v>7633.3</v>
      </c>
      <c r="Q138" s="213">
        <f t="shared" si="4"/>
        <v>130</v>
      </c>
    </row>
    <row r="139" spans="1:17" ht="18" customHeight="1">
      <c r="A139" s="255" t="s">
        <v>143</v>
      </c>
      <c r="B139" s="255"/>
      <c r="C139" s="46" t="s">
        <v>245</v>
      </c>
      <c r="D139" s="46" t="s">
        <v>223</v>
      </c>
      <c r="E139" s="46" t="s">
        <v>241</v>
      </c>
      <c r="F139" s="46" t="s">
        <v>403</v>
      </c>
      <c r="G139" s="46"/>
      <c r="H139" s="572">
        <f>H140</f>
        <v>80</v>
      </c>
      <c r="I139" s="603">
        <f>I140</f>
        <v>13</v>
      </c>
      <c r="J139" s="324"/>
      <c r="K139" s="204">
        <f>K140</f>
        <v>10</v>
      </c>
      <c r="L139" s="204">
        <f>L140</f>
        <v>10</v>
      </c>
      <c r="N139" s="213">
        <f t="shared" si="3"/>
        <v>70</v>
      </c>
      <c r="O139" s="213">
        <f t="shared" si="3"/>
        <v>3</v>
      </c>
      <c r="P139" s="213">
        <f t="shared" si="4"/>
        <v>800</v>
      </c>
      <c r="Q139" s="213">
        <f t="shared" si="4"/>
        <v>130</v>
      </c>
    </row>
    <row r="140" spans="1:17" ht="25.5" customHeight="1">
      <c r="A140" s="255" t="s">
        <v>319</v>
      </c>
      <c r="B140" s="255"/>
      <c r="C140" s="46" t="s">
        <v>245</v>
      </c>
      <c r="D140" s="46" t="s">
        <v>223</v>
      </c>
      <c r="E140" s="46" t="s">
        <v>241</v>
      </c>
      <c r="F140" s="46" t="s">
        <v>403</v>
      </c>
      <c r="G140" s="46" t="s">
        <v>215</v>
      </c>
      <c r="H140" s="572">
        <v>80</v>
      </c>
      <c r="I140" s="603">
        <v>13</v>
      </c>
      <c r="J140" s="324"/>
      <c r="K140" s="204">
        <v>10</v>
      </c>
      <c r="L140" s="204">
        <v>10</v>
      </c>
      <c r="N140" s="213">
        <f t="shared" si="3"/>
        <v>70</v>
      </c>
      <c r="O140" s="213">
        <f t="shared" si="3"/>
        <v>3</v>
      </c>
      <c r="P140" s="213">
        <f t="shared" si="4"/>
        <v>800</v>
      </c>
      <c r="Q140" s="213">
        <f t="shared" si="4"/>
        <v>130</v>
      </c>
    </row>
    <row r="141" spans="1:17" ht="29.25" customHeight="1">
      <c r="A141" s="562" t="s">
        <v>685</v>
      </c>
      <c r="B141" s="255"/>
      <c r="C141" s="46" t="s">
        <v>245</v>
      </c>
      <c r="D141" s="45" t="s">
        <v>223</v>
      </c>
      <c r="E141" s="45" t="s">
        <v>241</v>
      </c>
      <c r="F141" s="45" t="s">
        <v>686</v>
      </c>
      <c r="G141" s="46"/>
      <c r="H141" s="572">
        <f>H142</f>
        <v>683.33</v>
      </c>
      <c r="I141" s="603">
        <f>I142</f>
        <v>0</v>
      </c>
      <c r="J141" s="324"/>
      <c r="K141" s="204">
        <f>K142</f>
        <v>0</v>
      </c>
      <c r="L141" s="204">
        <f>L142</f>
        <v>0</v>
      </c>
      <c r="N141" s="213">
        <f t="shared" si="3"/>
        <v>683.33</v>
      </c>
      <c r="O141" s="213">
        <f t="shared" si="3"/>
        <v>0</v>
      </c>
      <c r="P141" s="213" t="e">
        <f t="shared" si="4"/>
        <v>#DIV/0!</v>
      </c>
      <c r="Q141" s="213" t="e">
        <f t="shared" si="4"/>
        <v>#DIV/0!</v>
      </c>
    </row>
    <row r="142" spans="1:17" ht="21.75" customHeight="1">
      <c r="A142" s="564" t="s">
        <v>687</v>
      </c>
      <c r="B142" s="255"/>
      <c r="C142" s="46" t="s">
        <v>245</v>
      </c>
      <c r="D142" s="46" t="s">
        <v>223</v>
      </c>
      <c r="E142" s="46" t="s">
        <v>241</v>
      </c>
      <c r="F142" s="46" t="s">
        <v>688</v>
      </c>
      <c r="G142" s="46"/>
      <c r="H142" s="567">
        <f>H143</f>
        <v>683.33</v>
      </c>
      <c r="I142" s="696"/>
      <c r="J142" s="324"/>
      <c r="K142" s="203"/>
      <c r="L142" s="203"/>
      <c r="N142" s="213">
        <f t="shared" si="3"/>
        <v>683.33</v>
      </c>
      <c r="O142" s="213">
        <f t="shared" si="3"/>
        <v>0</v>
      </c>
      <c r="P142" s="213" t="e">
        <f t="shared" si="4"/>
        <v>#DIV/0!</v>
      </c>
      <c r="Q142" s="213" t="e">
        <f t="shared" si="4"/>
        <v>#DIV/0!</v>
      </c>
    </row>
    <row r="143" spans="1:17" ht="28.5" customHeight="1">
      <c r="A143" s="564" t="s">
        <v>689</v>
      </c>
      <c r="B143" s="255"/>
      <c r="C143" s="46" t="s">
        <v>245</v>
      </c>
      <c r="D143" s="46" t="s">
        <v>223</v>
      </c>
      <c r="E143" s="46" t="s">
        <v>241</v>
      </c>
      <c r="F143" s="46" t="s">
        <v>690</v>
      </c>
      <c r="G143" s="46" t="s">
        <v>215</v>
      </c>
      <c r="H143" s="567">
        <v>683.33</v>
      </c>
      <c r="I143" s="696"/>
      <c r="J143" s="324"/>
      <c r="K143" s="203"/>
      <c r="L143" s="203"/>
      <c r="N143" s="213"/>
      <c r="O143" s="213"/>
      <c r="P143" s="213"/>
      <c r="Q143" s="213"/>
    </row>
    <row r="144" spans="1:17" s="9" customFormat="1" ht="12.75" customHeight="1">
      <c r="A144" s="560" t="s">
        <v>12</v>
      </c>
      <c r="B144" s="560"/>
      <c r="C144" s="45" t="s">
        <v>245</v>
      </c>
      <c r="D144" s="45" t="s">
        <v>248</v>
      </c>
      <c r="E144" s="45"/>
      <c r="F144" s="45"/>
      <c r="G144" s="45"/>
      <c r="H144" s="573">
        <f>H145+H154+H164</f>
        <v>994.9</v>
      </c>
      <c r="I144" s="614">
        <f>I145+I154+I164</f>
        <v>132.5</v>
      </c>
      <c r="J144" s="343"/>
      <c r="K144" s="205">
        <f>K145+K154+K164</f>
        <v>100</v>
      </c>
      <c r="L144" s="205">
        <f>L145+L154+L164</f>
        <v>100</v>
      </c>
      <c r="N144" s="213">
        <f t="shared" si="3"/>
        <v>894.9</v>
      </c>
      <c r="O144" s="213">
        <f t="shared" si="3"/>
        <v>32.5</v>
      </c>
      <c r="P144" s="213">
        <f t="shared" si="4"/>
        <v>994.9</v>
      </c>
      <c r="Q144" s="213">
        <f t="shared" si="4"/>
        <v>132.5</v>
      </c>
    </row>
    <row r="145" spans="1:17" ht="17.25" hidden="1">
      <c r="A145" s="254" t="s">
        <v>249</v>
      </c>
      <c r="B145" s="254"/>
      <c r="C145" s="45" t="s">
        <v>245</v>
      </c>
      <c r="D145" s="45" t="s">
        <v>248</v>
      </c>
      <c r="E145" s="45" t="s">
        <v>211</v>
      </c>
      <c r="F145" s="45"/>
      <c r="G145" s="45"/>
      <c r="H145" s="573">
        <f>H146+H151</f>
        <v>0</v>
      </c>
      <c r="I145" s="614">
        <f>I146+I151</f>
        <v>0</v>
      </c>
      <c r="J145" s="324"/>
      <c r="K145" s="205">
        <f>K146+K151</f>
        <v>0</v>
      </c>
      <c r="L145" s="205">
        <f>L146+L151</f>
        <v>0</v>
      </c>
      <c r="N145" s="213">
        <f t="shared" si="3"/>
        <v>0</v>
      </c>
      <c r="O145" s="213">
        <f t="shared" si="3"/>
        <v>0</v>
      </c>
      <c r="P145" s="213" t="e">
        <f t="shared" si="4"/>
        <v>#DIV/0!</v>
      </c>
      <c r="Q145" s="213" t="e">
        <f t="shared" si="4"/>
        <v>#DIV/0!</v>
      </c>
    </row>
    <row r="146" spans="1:17" ht="17.25" hidden="1">
      <c r="A146" s="560" t="s">
        <v>12</v>
      </c>
      <c r="B146" s="560"/>
      <c r="C146" s="45" t="s">
        <v>245</v>
      </c>
      <c r="D146" s="45" t="s">
        <v>248</v>
      </c>
      <c r="E146" s="45" t="s">
        <v>211</v>
      </c>
      <c r="F146" s="46" t="s">
        <v>405</v>
      </c>
      <c r="G146" s="45"/>
      <c r="H146" s="573">
        <f>H147+H149</f>
        <v>0</v>
      </c>
      <c r="I146" s="614">
        <f>I147+I149</f>
        <v>0</v>
      </c>
      <c r="J146" s="324"/>
      <c r="K146" s="205">
        <f>K147+K149</f>
        <v>0</v>
      </c>
      <c r="L146" s="205">
        <f>L147+L149</f>
        <v>0</v>
      </c>
      <c r="N146" s="213">
        <f t="shared" si="3"/>
        <v>0</v>
      </c>
      <c r="O146" s="213">
        <f t="shared" si="3"/>
        <v>0</v>
      </c>
      <c r="P146" s="213" t="e">
        <f t="shared" si="4"/>
        <v>#DIV/0!</v>
      </c>
      <c r="Q146" s="213" t="e">
        <f t="shared" si="4"/>
        <v>#DIV/0!</v>
      </c>
    </row>
    <row r="147" spans="1:17" ht="27" hidden="1">
      <c r="A147" s="255" t="s">
        <v>406</v>
      </c>
      <c r="B147" s="255"/>
      <c r="C147" s="46" t="s">
        <v>245</v>
      </c>
      <c r="D147" s="46" t="s">
        <v>248</v>
      </c>
      <c r="E147" s="46" t="s">
        <v>211</v>
      </c>
      <c r="F147" s="46" t="s">
        <v>407</v>
      </c>
      <c r="G147" s="45"/>
      <c r="H147" s="572">
        <f>H148</f>
        <v>0</v>
      </c>
      <c r="I147" s="603">
        <f>I148</f>
        <v>0</v>
      </c>
      <c r="J147" s="324"/>
      <c r="K147" s="204">
        <f>K148</f>
        <v>0</v>
      </c>
      <c r="L147" s="204">
        <f>L148</f>
        <v>0</v>
      </c>
      <c r="N147" s="213">
        <f t="shared" si="3"/>
        <v>0</v>
      </c>
      <c r="O147" s="213">
        <f t="shared" si="3"/>
        <v>0</v>
      </c>
      <c r="P147" s="213" t="e">
        <f t="shared" si="4"/>
        <v>#DIV/0!</v>
      </c>
      <c r="Q147" s="213" t="e">
        <f t="shared" si="4"/>
        <v>#DIV/0!</v>
      </c>
    </row>
    <row r="148" spans="1:17" ht="39.75" customHeight="1" hidden="1">
      <c r="A148" s="569" t="s">
        <v>96</v>
      </c>
      <c r="B148" s="569"/>
      <c r="C148" s="46" t="s">
        <v>245</v>
      </c>
      <c r="D148" s="46" t="s">
        <v>248</v>
      </c>
      <c r="E148" s="46" t="s">
        <v>211</v>
      </c>
      <c r="F148" s="46" t="s">
        <v>407</v>
      </c>
      <c r="G148" s="46" t="s">
        <v>288</v>
      </c>
      <c r="H148" s="616"/>
      <c r="I148" s="703"/>
      <c r="J148" s="324"/>
      <c r="K148" s="216"/>
      <c r="L148" s="216"/>
      <c r="N148" s="213">
        <f t="shared" si="3"/>
        <v>0</v>
      </c>
      <c r="O148" s="213">
        <f t="shared" si="3"/>
        <v>0</v>
      </c>
      <c r="P148" s="213" t="e">
        <f t="shared" si="4"/>
        <v>#DIV/0!</v>
      </c>
      <c r="Q148" s="213" t="e">
        <f t="shared" si="4"/>
        <v>#DIV/0!</v>
      </c>
    </row>
    <row r="149" spans="1:17" ht="20.25" customHeight="1" hidden="1">
      <c r="A149" s="255" t="s">
        <v>326</v>
      </c>
      <c r="B149" s="255"/>
      <c r="C149" s="46" t="s">
        <v>245</v>
      </c>
      <c r="D149" s="46" t="s">
        <v>248</v>
      </c>
      <c r="E149" s="46" t="s">
        <v>211</v>
      </c>
      <c r="F149" s="46" t="s">
        <v>327</v>
      </c>
      <c r="G149" s="46"/>
      <c r="H149" s="616">
        <f>H150</f>
        <v>0</v>
      </c>
      <c r="I149" s="703">
        <f>I150</f>
        <v>0</v>
      </c>
      <c r="J149" s="324"/>
      <c r="K149" s="216">
        <f>K150</f>
        <v>0</v>
      </c>
      <c r="L149" s="216">
        <f>L150</f>
        <v>0</v>
      </c>
      <c r="N149" s="213">
        <f t="shared" si="3"/>
        <v>0</v>
      </c>
      <c r="O149" s="213">
        <f t="shared" si="3"/>
        <v>0</v>
      </c>
      <c r="P149" s="213" t="e">
        <f t="shared" si="4"/>
        <v>#DIV/0!</v>
      </c>
      <c r="Q149" s="213" t="e">
        <f t="shared" si="4"/>
        <v>#DIV/0!</v>
      </c>
    </row>
    <row r="150" spans="1:17" ht="39.75" customHeight="1" hidden="1">
      <c r="A150" s="255" t="s">
        <v>319</v>
      </c>
      <c r="B150" s="255"/>
      <c r="C150" s="46" t="s">
        <v>245</v>
      </c>
      <c r="D150" s="46" t="s">
        <v>248</v>
      </c>
      <c r="E150" s="46" t="s">
        <v>211</v>
      </c>
      <c r="F150" s="46" t="s">
        <v>327</v>
      </c>
      <c r="G150" s="46" t="s">
        <v>215</v>
      </c>
      <c r="H150" s="616"/>
      <c r="I150" s="703"/>
      <c r="J150" s="324"/>
      <c r="K150" s="216"/>
      <c r="L150" s="216"/>
      <c r="N150" s="213">
        <f t="shared" si="3"/>
        <v>0</v>
      </c>
      <c r="O150" s="213">
        <f t="shared" si="3"/>
        <v>0</v>
      </c>
      <c r="P150" s="213" t="e">
        <f t="shared" si="4"/>
        <v>#DIV/0!</v>
      </c>
      <c r="Q150" s="213" t="e">
        <f t="shared" si="4"/>
        <v>#DIV/0!</v>
      </c>
    </row>
    <row r="151" spans="1:17" ht="43.5" customHeight="1" hidden="1">
      <c r="A151" s="540" t="s">
        <v>345</v>
      </c>
      <c r="B151" s="540"/>
      <c r="C151" s="46" t="s">
        <v>245</v>
      </c>
      <c r="D151" s="46" t="s">
        <v>248</v>
      </c>
      <c r="E151" s="46" t="s">
        <v>211</v>
      </c>
      <c r="F151" s="621" t="s">
        <v>456</v>
      </c>
      <c r="G151" s="46"/>
      <c r="H151" s="572">
        <f>H153</f>
        <v>0</v>
      </c>
      <c r="I151" s="704">
        <f>I153</f>
        <v>0</v>
      </c>
      <c r="J151" s="324"/>
      <c r="K151" s="217">
        <f>K153</f>
        <v>0</v>
      </c>
      <c r="L151" s="217">
        <f>L153</f>
        <v>0</v>
      </c>
      <c r="N151" s="213">
        <f t="shared" si="3"/>
        <v>0</v>
      </c>
      <c r="O151" s="213">
        <f t="shared" si="3"/>
        <v>0</v>
      </c>
      <c r="P151" s="213" t="e">
        <f t="shared" si="4"/>
        <v>#DIV/0!</v>
      </c>
      <c r="Q151" s="213" t="e">
        <f t="shared" si="4"/>
        <v>#DIV/0!</v>
      </c>
    </row>
    <row r="152" spans="1:17" ht="39.75" hidden="1">
      <c r="A152" s="540" t="s">
        <v>345</v>
      </c>
      <c r="B152" s="540"/>
      <c r="C152" s="46" t="s">
        <v>245</v>
      </c>
      <c r="D152" s="46" t="s">
        <v>248</v>
      </c>
      <c r="E152" s="46" t="s">
        <v>211</v>
      </c>
      <c r="F152" s="621" t="s">
        <v>51</v>
      </c>
      <c r="G152" s="46"/>
      <c r="H152" s="572">
        <f>H153</f>
        <v>0</v>
      </c>
      <c r="I152" s="603">
        <f>I153</f>
        <v>0</v>
      </c>
      <c r="J152" s="324"/>
      <c r="K152" s="204">
        <f>K153</f>
        <v>0</v>
      </c>
      <c r="L152" s="204">
        <f>L153</f>
        <v>0</v>
      </c>
      <c r="N152" s="213">
        <f t="shared" si="3"/>
        <v>0</v>
      </c>
      <c r="O152" s="213">
        <f t="shared" si="3"/>
        <v>0</v>
      </c>
      <c r="P152" s="213" t="e">
        <f t="shared" si="4"/>
        <v>#DIV/0!</v>
      </c>
      <c r="Q152" s="213" t="e">
        <f t="shared" si="4"/>
        <v>#DIV/0!</v>
      </c>
    </row>
    <row r="153" spans="1:17" ht="27" hidden="1">
      <c r="A153" s="623" t="s">
        <v>289</v>
      </c>
      <c r="B153" s="623"/>
      <c r="C153" s="46" t="s">
        <v>245</v>
      </c>
      <c r="D153" s="46" t="s">
        <v>248</v>
      </c>
      <c r="E153" s="46" t="s">
        <v>211</v>
      </c>
      <c r="F153" s="621" t="s">
        <v>51</v>
      </c>
      <c r="G153" s="46" t="s">
        <v>288</v>
      </c>
      <c r="H153" s="572"/>
      <c r="I153" s="603"/>
      <c r="J153" s="353"/>
      <c r="K153" s="204"/>
      <c r="L153" s="204"/>
      <c r="N153" s="213">
        <f t="shared" si="3"/>
        <v>0</v>
      </c>
      <c r="O153" s="213">
        <f t="shared" si="3"/>
        <v>0</v>
      </c>
      <c r="P153" s="213" t="e">
        <f t="shared" si="4"/>
        <v>#DIV/0!</v>
      </c>
      <c r="Q153" s="213" t="e">
        <f t="shared" si="4"/>
        <v>#DIV/0!</v>
      </c>
    </row>
    <row r="154" spans="1:17" s="9" customFormat="1" ht="14.25" customHeight="1">
      <c r="A154" s="254" t="s">
        <v>250</v>
      </c>
      <c r="B154" s="254"/>
      <c r="C154" s="45" t="s">
        <v>245</v>
      </c>
      <c r="D154" s="45" t="s">
        <v>248</v>
      </c>
      <c r="E154" s="45" t="s">
        <v>212</v>
      </c>
      <c r="F154" s="45"/>
      <c r="G154" s="45"/>
      <c r="H154" s="573">
        <f>H157</f>
        <v>351.48</v>
      </c>
      <c r="I154" s="614">
        <f>I157</f>
        <v>125</v>
      </c>
      <c r="J154" s="354"/>
      <c r="K154" s="205">
        <f aca="true" t="shared" si="7" ref="K154:L162">K155</f>
        <v>100</v>
      </c>
      <c r="L154" s="205">
        <f t="shared" si="7"/>
        <v>100</v>
      </c>
      <c r="N154" s="213">
        <f t="shared" si="3"/>
        <v>251.48000000000002</v>
      </c>
      <c r="O154" s="213">
        <f t="shared" si="3"/>
        <v>25</v>
      </c>
      <c r="P154" s="213">
        <f t="shared" si="4"/>
        <v>351.48</v>
      </c>
      <c r="Q154" s="213">
        <f t="shared" si="4"/>
        <v>125</v>
      </c>
    </row>
    <row r="155" spans="1:17" ht="16.5" customHeight="1" hidden="1">
      <c r="A155" s="560" t="s">
        <v>12</v>
      </c>
      <c r="B155" s="560"/>
      <c r="C155" s="45" t="s">
        <v>245</v>
      </c>
      <c r="D155" s="45" t="s">
        <v>248</v>
      </c>
      <c r="E155" s="45" t="s">
        <v>212</v>
      </c>
      <c r="F155" s="46" t="s">
        <v>405</v>
      </c>
      <c r="G155" s="46"/>
      <c r="H155" s="572">
        <f aca="true" t="shared" si="8" ref="H155:I162">H156</f>
        <v>0</v>
      </c>
      <c r="I155" s="603">
        <f t="shared" si="8"/>
        <v>0</v>
      </c>
      <c r="J155" s="353"/>
      <c r="K155" s="204">
        <f t="shared" si="7"/>
        <v>100</v>
      </c>
      <c r="L155" s="204">
        <f t="shared" si="7"/>
        <v>100</v>
      </c>
      <c r="N155" s="213">
        <f t="shared" si="3"/>
        <v>-100</v>
      </c>
      <c r="O155" s="213">
        <f t="shared" si="3"/>
        <v>-100</v>
      </c>
      <c r="P155" s="213">
        <f t="shared" si="4"/>
        <v>0</v>
      </c>
      <c r="Q155" s="213">
        <f t="shared" si="4"/>
        <v>0</v>
      </c>
    </row>
    <row r="156" spans="1:17" ht="17.25" hidden="1">
      <c r="A156" s="254" t="s">
        <v>250</v>
      </c>
      <c r="B156" s="254"/>
      <c r="C156" s="45" t="s">
        <v>245</v>
      </c>
      <c r="D156" s="45" t="s">
        <v>248</v>
      </c>
      <c r="E156" s="45" t="s">
        <v>212</v>
      </c>
      <c r="F156" s="45"/>
      <c r="G156" s="45"/>
      <c r="H156" s="573">
        <f>H160</f>
        <v>0</v>
      </c>
      <c r="I156" s="614">
        <f>I160</f>
        <v>0</v>
      </c>
      <c r="J156" s="353"/>
      <c r="K156" s="205">
        <f>K160</f>
        <v>100</v>
      </c>
      <c r="L156" s="205">
        <f>L160</f>
        <v>100</v>
      </c>
      <c r="N156" s="213">
        <f t="shared" si="3"/>
        <v>-100</v>
      </c>
      <c r="O156" s="213">
        <f t="shared" si="3"/>
        <v>-100</v>
      </c>
      <c r="P156" s="213">
        <f t="shared" si="4"/>
        <v>0</v>
      </c>
      <c r="Q156" s="213">
        <f t="shared" si="4"/>
        <v>0</v>
      </c>
    </row>
    <row r="157" spans="1:17" ht="17.25" customHeight="1">
      <c r="A157" s="255" t="s">
        <v>196</v>
      </c>
      <c r="B157" s="254"/>
      <c r="C157" s="45" t="s">
        <v>245</v>
      </c>
      <c r="D157" s="586">
        <v>5</v>
      </c>
      <c r="E157" s="586">
        <v>2</v>
      </c>
      <c r="F157" s="624">
        <v>3500000000</v>
      </c>
      <c r="G157" s="625"/>
      <c r="H157" s="573">
        <f>H158</f>
        <v>351.48</v>
      </c>
      <c r="I157" s="614">
        <f>I158</f>
        <v>125</v>
      </c>
      <c r="J157" s="353"/>
      <c r="K157" s="205"/>
      <c r="L157" s="205"/>
      <c r="N157" s="213"/>
      <c r="O157" s="213"/>
      <c r="P157" s="213"/>
      <c r="Q157" s="213"/>
    </row>
    <row r="158" spans="1:17" ht="18" customHeight="1">
      <c r="A158" s="255" t="s">
        <v>197</v>
      </c>
      <c r="B158" s="254"/>
      <c r="C158" s="45" t="s">
        <v>245</v>
      </c>
      <c r="D158" s="586">
        <v>5</v>
      </c>
      <c r="E158" s="586">
        <v>2</v>
      </c>
      <c r="F158" s="624">
        <v>3504900000</v>
      </c>
      <c r="G158" s="625"/>
      <c r="H158" s="573">
        <f>H159</f>
        <v>351.48</v>
      </c>
      <c r="I158" s="614">
        <f>I159</f>
        <v>125</v>
      </c>
      <c r="J158" s="353"/>
      <c r="K158" s="205"/>
      <c r="L158" s="205"/>
      <c r="N158" s="213"/>
      <c r="O158" s="213"/>
      <c r="P158" s="213"/>
      <c r="Q158" s="213"/>
    </row>
    <row r="159" spans="1:17" ht="27" customHeight="1">
      <c r="A159" s="255" t="s">
        <v>319</v>
      </c>
      <c r="B159" s="254"/>
      <c r="C159" s="45" t="s">
        <v>245</v>
      </c>
      <c r="D159" s="586">
        <v>5</v>
      </c>
      <c r="E159" s="586">
        <v>2</v>
      </c>
      <c r="F159" s="624">
        <v>3504900000</v>
      </c>
      <c r="G159" s="624">
        <v>200</v>
      </c>
      <c r="H159" s="573">
        <v>351.48</v>
      </c>
      <c r="I159" s="614">
        <v>125</v>
      </c>
      <c r="J159" s="353"/>
      <c r="K159" s="205"/>
      <c r="L159" s="205"/>
      <c r="N159" s="213"/>
      <c r="O159" s="213"/>
      <c r="P159" s="213"/>
      <c r="Q159" s="213"/>
    </row>
    <row r="160" spans="1:17" ht="39.75" hidden="1">
      <c r="A160" s="584" t="s">
        <v>438</v>
      </c>
      <c r="B160" s="584"/>
      <c r="C160" s="585">
        <v>950</v>
      </c>
      <c r="D160" s="586">
        <v>5</v>
      </c>
      <c r="E160" s="586">
        <v>2</v>
      </c>
      <c r="F160" s="587" t="s">
        <v>426</v>
      </c>
      <c r="G160" s="588" t="s">
        <v>429</v>
      </c>
      <c r="H160" s="565">
        <f t="shared" si="8"/>
        <v>0</v>
      </c>
      <c r="I160" s="695">
        <f t="shared" si="8"/>
        <v>0</v>
      </c>
      <c r="J160" s="353"/>
      <c r="K160" s="202">
        <f t="shared" si="7"/>
        <v>100</v>
      </c>
      <c r="L160" s="202">
        <f t="shared" si="7"/>
        <v>100</v>
      </c>
      <c r="N160" s="213">
        <f aca="true" t="shared" si="9" ref="N160:O250">H160-K160</f>
        <v>-100</v>
      </c>
      <c r="O160" s="213">
        <f t="shared" si="9"/>
        <v>-100</v>
      </c>
      <c r="P160" s="213">
        <f aca="true" t="shared" si="10" ref="P160:Q250">H160/K160*100</f>
        <v>0</v>
      </c>
      <c r="Q160" s="213">
        <f t="shared" si="10"/>
        <v>0</v>
      </c>
    </row>
    <row r="161" spans="1:17" ht="53.25" hidden="1">
      <c r="A161" s="584" t="s">
        <v>336</v>
      </c>
      <c r="B161" s="584"/>
      <c r="C161" s="585">
        <v>950</v>
      </c>
      <c r="D161" s="586">
        <v>5</v>
      </c>
      <c r="E161" s="586">
        <v>2</v>
      </c>
      <c r="F161" s="587">
        <v>8801000000</v>
      </c>
      <c r="G161" s="588" t="s">
        <v>429</v>
      </c>
      <c r="H161" s="567">
        <f t="shared" si="8"/>
        <v>0</v>
      </c>
      <c r="I161" s="696">
        <f t="shared" si="8"/>
        <v>0</v>
      </c>
      <c r="J161" s="353"/>
      <c r="K161" s="203">
        <f t="shared" si="7"/>
        <v>100</v>
      </c>
      <c r="L161" s="203">
        <f t="shared" si="7"/>
        <v>100</v>
      </c>
      <c r="N161" s="213">
        <f t="shared" si="9"/>
        <v>-100</v>
      </c>
      <c r="O161" s="213">
        <f t="shared" si="9"/>
        <v>-100</v>
      </c>
      <c r="P161" s="213">
        <f t="shared" si="10"/>
        <v>0</v>
      </c>
      <c r="Q161" s="213">
        <f t="shared" si="10"/>
        <v>0</v>
      </c>
    </row>
    <row r="162" spans="1:17" ht="17.25" hidden="1">
      <c r="A162" s="584" t="s">
        <v>439</v>
      </c>
      <c r="B162" s="584"/>
      <c r="C162" s="585">
        <v>950</v>
      </c>
      <c r="D162" s="586">
        <v>5</v>
      </c>
      <c r="E162" s="586">
        <v>2</v>
      </c>
      <c r="F162" s="587">
        <v>8801000001</v>
      </c>
      <c r="G162" s="588" t="s">
        <v>429</v>
      </c>
      <c r="H162" s="565">
        <f t="shared" si="8"/>
        <v>0</v>
      </c>
      <c r="I162" s="695">
        <f t="shared" si="8"/>
        <v>0</v>
      </c>
      <c r="J162" s="353"/>
      <c r="K162" s="202">
        <f t="shared" si="7"/>
        <v>100</v>
      </c>
      <c r="L162" s="202">
        <f t="shared" si="7"/>
        <v>100</v>
      </c>
      <c r="N162" s="213">
        <f t="shared" si="9"/>
        <v>-100</v>
      </c>
      <c r="O162" s="213">
        <f t="shared" si="9"/>
        <v>-100</v>
      </c>
      <c r="P162" s="213">
        <f t="shared" si="10"/>
        <v>0</v>
      </c>
      <c r="Q162" s="213">
        <f t="shared" si="10"/>
        <v>0</v>
      </c>
    </row>
    <row r="163" spans="1:17" ht="27" hidden="1">
      <c r="A163" s="584" t="s">
        <v>319</v>
      </c>
      <c r="B163" s="584"/>
      <c r="C163" s="585">
        <v>950</v>
      </c>
      <c r="D163" s="586">
        <v>5</v>
      </c>
      <c r="E163" s="586">
        <v>2</v>
      </c>
      <c r="F163" s="587">
        <v>8801000001</v>
      </c>
      <c r="G163" s="588" t="s">
        <v>215</v>
      </c>
      <c r="H163" s="565">
        <v>0</v>
      </c>
      <c r="I163" s="705">
        <v>0</v>
      </c>
      <c r="J163" s="353"/>
      <c r="K163" s="202">
        <v>100</v>
      </c>
      <c r="L163" s="220">
        <v>100</v>
      </c>
      <c r="N163" s="213">
        <f t="shared" si="9"/>
        <v>-100</v>
      </c>
      <c r="O163" s="213">
        <f t="shared" si="9"/>
        <v>-100</v>
      </c>
      <c r="P163" s="213">
        <f t="shared" si="10"/>
        <v>0</v>
      </c>
      <c r="Q163" s="213">
        <f t="shared" si="10"/>
        <v>0</v>
      </c>
    </row>
    <row r="164" spans="1:17" s="9" customFormat="1" ht="17.25">
      <c r="A164" s="254" t="s">
        <v>251</v>
      </c>
      <c r="B164" s="254"/>
      <c r="C164" s="45" t="s">
        <v>245</v>
      </c>
      <c r="D164" s="45" t="s">
        <v>248</v>
      </c>
      <c r="E164" s="45" t="s">
        <v>222</v>
      </c>
      <c r="F164" s="45"/>
      <c r="G164" s="45"/>
      <c r="H164" s="573">
        <f>H165+H177</f>
        <v>643.42</v>
      </c>
      <c r="I164" s="614">
        <f>I186</f>
        <v>7.5</v>
      </c>
      <c r="J164" s="343"/>
      <c r="K164" s="205">
        <f>K186</f>
        <v>0</v>
      </c>
      <c r="L164" s="205">
        <f>L186</f>
        <v>0</v>
      </c>
      <c r="N164" s="213">
        <f t="shared" si="9"/>
        <v>643.42</v>
      </c>
      <c r="O164" s="213">
        <f t="shared" si="9"/>
        <v>7.5</v>
      </c>
      <c r="P164" s="213" t="e">
        <f t="shared" si="10"/>
        <v>#DIV/0!</v>
      </c>
      <c r="Q164" s="213" t="e">
        <f t="shared" si="10"/>
        <v>#DIV/0!</v>
      </c>
    </row>
    <row r="165" spans="1:17" s="9" customFormat="1" ht="15.75" customHeight="1">
      <c r="A165" s="560" t="s">
        <v>12</v>
      </c>
      <c r="B165" s="254"/>
      <c r="C165" s="46" t="s">
        <v>245</v>
      </c>
      <c r="D165" s="45" t="s">
        <v>248</v>
      </c>
      <c r="E165" s="45" t="s">
        <v>222</v>
      </c>
      <c r="F165" s="46" t="s">
        <v>405</v>
      </c>
      <c r="G165" s="45"/>
      <c r="H165" s="573">
        <f>H166</f>
        <v>643.42</v>
      </c>
      <c r="I165" s="614">
        <f>I166</f>
        <v>681.4000000000001</v>
      </c>
      <c r="J165" s="343"/>
      <c r="K165" s="316"/>
      <c r="L165" s="316"/>
      <c r="N165" s="317"/>
      <c r="O165" s="317"/>
      <c r="P165" s="317"/>
      <c r="Q165" s="317"/>
    </row>
    <row r="166" spans="1:17" s="9" customFormat="1" ht="17.25">
      <c r="A166" s="44" t="s">
        <v>251</v>
      </c>
      <c r="B166" s="254"/>
      <c r="C166" s="46" t="s">
        <v>245</v>
      </c>
      <c r="D166" s="46" t="s">
        <v>248</v>
      </c>
      <c r="E166" s="46" t="s">
        <v>222</v>
      </c>
      <c r="F166" s="46" t="s">
        <v>408</v>
      </c>
      <c r="G166" s="46"/>
      <c r="H166" s="572">
        <f>H167+H169+H171+H175+H173</f>
        <v>643.42</v>
      </c>
      <c r="I166" s="603">
        <f>I167+I169+I171+I175+I189</f>
        <v>681.4000000000001</v>
      </c>
      <c r="J166" s="343"/>
      <c r="K166" s="316"/>
      <c r="L166" s="316"/>
      <c r="N166" s="317"/>
      <c r="O166" s="317"/>
      <c r="P166" s="317"/>
      <c r="Q166" s="317"/>
    </row>
    <row r="167" spans="1:17" s="9" customFormat="1" ht="17.25">
      <c r="A167" s="254" t="s">
        <v>252</v>
      </c>
      <c r="B167" s="254"/>
      <c r="C167" s="46" t="s">
        <v>245</v>
      </c>
      <c r="D167" s="45" t="s">
        <v>248</v>
      </c>
      <c r="E167" s="45" t="s">
        <v>222</v>
      </c>
      <c r="F167" s="45" t="s">
        <v>6</v>
      </c>
      <c r="G167" s="46"/>
      <c r="H167" s="572">
        <f>H168</f>
        <v>96</v>
      </c>
      <c r="I167" s="603">
        <f>I168</f>
        <v>230.6</v>
      </c>
      <c r="J167" s="343"/>
      <c r="K167" s="316"/>
      <c r="L167" s="316"/>
      <c r="N167" s="317"/>
      <c r="O167" s="317"/>
      <c r="P167" s="317"/>
      <c r="Q167" s="317"/>
    </row>
    <row r="168" spans="1:17" s="9" customFormat="1" ht="27" customHeight="1">
      <c r="A168" s="255" t="s">
        <v>319</v>
      </c>
      <c r="B168" s="254"/>
      <c r="C168" s="46" t="s">
        <v>245</v>
      </c>
      <c r="D168" s="46" t="s">
        <v>248</v>
      </c>
      <c r="E168" s="46" t="s">
        <v>222</v>
      </c>
      <c r="F168" s="46" t="s">
        <v>6</v>
      </c>
      <c r="G168" s="46" t="s">
        <v>215</v>
      </c>
      <c r="H168" s="572">
        <v>96</v>
      </c>
      <c r="I168" s="603">
        <v>230.6</v>
      </c>
      <c r="J168" s="343"/>
      <c r="K168" s="316"/>
      <c r="L168" s="316"/>
      <c r="N168" s="317"/>
      <c r="O168" s="317"/>
      <c r="P168" s="317"/>
      <c r="Q168" s="317"/>
    </row>
    <row r="169" spans="1:17" s="9" customFormat="1" ht="27">
      <c r="A169" s="560" t="s">
        <v>63</v>
      </c>
      <c r="B169" s="254"/>
      <c r="C169" s="46" t="s">
        <v>245</v>
      </c>
      <c r="D169" s="45" t="s">
        <v>248</v>
      </c>
      <c r="E169" s="45" t="s">
        <v>222</v>
      </c>
      <c r="F169" s="45" t="s">
        <v>7</v>
      </c>
      <c r="G169" s="45"/>
      <c r="H169" s="573">
        <f>H170</f>
        <v>55</v>
      </c>
      <c r="I169" s="614">
        <f>I170</f>
        <v>0</v>
      </c>
      <c r="J169" s="343"/>
      <c r="K169" s="316"/>
      <c r="L169" s="316"/>
      <c r="N169" s="317"/>
      <c r="O169" s="317"/>
      <c r="P169" s="317"/>
      <c r="Q169" s="317"/>
    </row>
    <row r="170" spans="1:17" s="9" customFormat="1" ht="27">
      <c r="A170" s="44" t="s">
        <v>200</v>
      </c>
      <c r="B170" s="254"/>
      <c r="C170" s="46" t="s">
        <v>245</v>
      </c>
      <c r="D170" s="46" t="s">
        <v>248</v>
      </c>
      <c r="E170" s="46" t="s">
        <v>222</v>
      </c>
      <c r="F170" s="46" t="s">
        <v>7</v>
      </c>
      <c r="G170" s="46" t="s">
        <v>215</v>
      </c>
      <c r="H170" s="565">
        <v>55</v>
      </c>
      <c r="I170" s="695">
        <v>0</v>
      </c>
      <c r="J170" s="343"/>
      <c r="K170" s="316"/>
      <c r="L170" s="316"/>
      <c r="N170" s="317"/>
      <c r="O170" s="317"/>
      <c r="P170" s="317"/>
      <c r="Q170" s="317"/>
    </row>
    <row r="171" spans="1:17" s="9" customFormat="1" ht="17.25" customHeight="1">
      <c r="A171" s="254" t="s">
        <v>64</v>
      </c>
      <c r="B171" s="254"/>
      <c r="C171" s="46" t="s">
        <v>245</v>
      </c>
      <c r="D171" s="45" t="s">
        <v>248</v>
      </c>
      <c r="E171" s="45" t="s">
        <v>222</v>
      </c>
      <c r="F171" s="45" t="s">
        <v>8</v>
      </c>
      <c r="G171" s="45"/>
      <c r="H171" s="561">
        <f>H172</f>
        <v>221.9</v>
      </c>
      <c r="I171" s="694">
        <f>I172</f>
        <v>80</v>
      </c>
      <c r="J171" s="343"/>
      <c r="K171" s="316"/>
      <c r="L171" s="316"/>
      <c r="N171" s="317"/>
      <c r="O171" s="317"/>
      <c r="P171" s="317"/>
      <c r="Q171" s="317"/>
    </row>
    <row r="172" spans="1:17" s="9" customFormat="1" ht="28.5" customHeight="1">
      <c r="A172" s="255" t="s">
        <v>200</v>
      </c>
      <c r="B172" s="254"/>
      <c r="C172" s="46" t="s">
        <v>245</v>
      </c>
      <c r="D172" s="46" t="s">
        <v>248</v>
      </c>
      <c r="E172" s="46" t="s">
        <v>222</v>
      </c>
      <c r="F172" s="46" t="s">
        <v>8</v>
      </c>
      <c r="G172" s="46" t="s">
        <v>215</v>
      </c>
      <c r="H172" s="565">
        <v>221.9</v>
      </c>
      <c r="I172" s="695">
        <v>80</v>
      </c>
      <c r="J172" s="343"/>
      <c r="K172" s="316"/>
      <c r="L172" s="316"/>
      <c r="N172" s="317"/>
      <c r="O172" s="317"/>
      <c r="P172" s="317"/>
      <c r="Q172" s="317"/>
    </row>
    <row r="173" spans="1:17" s="9" customFormat="1" ht="40.5" customHeight="1" hidden="1">
      <c r="A173" s="82" t="s">
        <v>569</v>
      </c>
      <c r="B173" s="254"/>
      <c r="C173" s="46" t="s">
        <v>245</v>
      </c>
      <c r="D173" s="46" t="s">
        <v>248</v>
      </c>
      <c r="E173" s="46" t="s">
        <v>222</v>
      </c>
      <c r="F173" s="194">
        <v>3505074110</v>
      </c>
      <c r="G173" s="194"/>
      <c r="H173" s="565">
        <v>0</v>
      </c>
      <c r="I173" s="695"/>
      <c r="J173" s="343"/>
      <c r="K173" s="316"/>
      <c r="L173" s="316"/>
      <c r="N173" s="317"/>
      <c r="O173" s="317"/>
      <c r="P173" s="317"/>
      <c r="Q173" s="317"/>
    </row>
    <row r="174" spans="1:17" s="9" customFormat="1" ht="26.25" hidden="1">
      <c r="A174" s="82" t="s">
        <v>200</v>
      </c>
      <c r="B174" s="254"/>
      <c r="C174" s="46"/>
      <c r="D174" s="46" t="s">
        <v>248</v>
      </c>
      <c r="E174" s="46" t="s">
        <v>222</v>
      </c>
      <c r="F174" s="194">
        <v>3505074110</v>
      </c>
      <c r="G174" s="194">
        <v>200</v>
      </c>
      <c r="H174" s="565">
        <v>0</v>
      </c>
      <c r="I174" s="695"/>
      <c r="J174" s="343"/>
      <c r="K174" s="316"/>
      <c r="L174" s="316"/>
      <c r="N174" s="317"/>
      <c r="O174" s="317"/>
      <c r="P174" s="317"/>
      <c r="Q174" s="317"/>
    </row>
    <row r="175" spans="1:17" s="9" customFormat="1" ht="19.5" customHeight="1">
      <c r="A175" s="708" t="s">
        <v>344</v>
      </c>
      <c r="B175" s="254"/>
      <c r="C175" s="46" t="s">
        <v>245</v>
      </c>
      <c r="D175" s="46" t="s">
        <v>248</v>
      </c>
      <c r="E175" s="46" t="s">
        <v>222</v>
      </c>
      <c r="F175" s="46" t="s">
        <v>365</v>
      </c>
      <c r="G175" s="46"/>
      <c r="H175" s="565">
        <f>H176</f>
        <v>270.52</v>
      </c>
      <c r="I175" s="695">
        <f>I176</f>
        <v>363.3</v>
      </c>
      <c r="J175" s="343"/>
      <c r="K175" s="316"/>
      <c r="L175" s="316"/>
      <c r="N175" s="317"/>
      <c r="O175" s="317"/>
      <c r="P175" s="317"/>
      <c r="Q175" s="317"/>
    </row>
    <row r="176" spans="1:17" s="9" customFormat="1" ht="27.75" customHeight="1">
      <c r="A176" s="633" t="s">
        <v>319</v>
      </c>
      <c r="B176" s="254"/>
      <c r="C176" s="46" t="s">
        <v>245</v>
      </c>
      <c r="D176" s="46" t="s">
        <v>248</v>
      </c>
      <c r="E176" s="46" t="s">
        <v>222</v>
      </c>
      <c r="F176" s="46" t="s">
        <v>365</v>
      </c>
      <c r="G176" s="46" t="s">
        <v>215</v>
      </c>
      <c r="H176" s="565">
        <v>270.52</v>
      </c>
      <c r="I176" s="695">
        <v>363.3</v>
      </c>
      <c r="J176" s="343"/>
      <c r="K176" s="316"/>
      <c r="L176" s="316"/>
      <c r="N176" s="317"/>
      <c r="O176" s="317"/>
      <c r="P176" s="317"/>
      <c r="Q176" s="317"/>
    </row>
    <row r="177" spans="1:17" s="9" customFormat="1" ht="97.5" customHeight="1" hidden="1">
      <c r="A177" s="629" t="s">
        <v>526</v>
      </c>
      <c r="B177" s="254"/>
      <c r="C177" s="46" t="s">
        <v>245</v>
      </c>
      <c r="D177" s="630" t="s">
        <v>248</v>
      </c>
      <c r="E177" s="630" t="s">
        <v>222</v>
      </c>
      <c r="F177" s="630" t="s">
        <v>528</v>
      </c>
      <c r="G177" s="630"/>
      <c r="H177" s="631">
        <f>H178</f>
        <v>0</v>
      </c>
      <c r="I177" s="706">
        <f>I178</f>
        <v>2488.1000000000004</v>
      </c>
      <c r="J177" s="343"/>
      <c r="K177" s="316"/>
      <c r="L177" s="316"/>
      <c r="N177" s="317"/>
      <c r="O177" s="317"/>
      <c r="P177" s="317"/>
      <c r="Q177" s="317"/>
    </row>
    <row r="178" spans="1:17" s="9" customFormat="1" ht="40.5" customHeight="1" hidden="1">
      <c r="A178" s="632" t="s">
        <v>570</v>
      </c>
      <c r="B178" s="254"/>
      <c r="C178" s="46" t="s">
        <v>245</v>
      </c>
      <c r="D178" s="630" t="s">
        <v>248</v>
      </c>
      <c r="E178" s="630" t="s">
        <v>222</v>
      </c>
      <c r="F178" s="630" t="s">
        <v>530</v>
      </c>
      <c r="G178" s="630"/>
      <c r="H178" s="631">
        <f>H181</f>
        <v>0</v>
      </c>
      <c r="I178" s="706">
        <f>I181+I183+I179</f>
        <v>2488.1000000000004</v>
      </c>
      <c r="J178" s="343"/>
      <c r="K178" s="316"/>
      <c r="L178" s="316"/>
      <c r="N178" s="317"/>
      <c r="O178" s="317"/>
      <c r="P178" s="317"/>
      <c r="Q178" s="317"/>
    </row>
    <row r="179" spans="1:17" s="9" customFormat="1" ht="26.25" hidden="1">
      <c r="A179" s="632" t="s">
        <v>571</v>
      </c>
      <c r="B179" s="254"/>
      <c r="C179" s="46" t="s">
        <v>245</v>
      </c>
      <c r="D179" s="630" t="s">
        <v>248</v>
      </c>
      <c r="E179" s="630" t="s">
        <v>222</v>
      </c>
      <c r="F179" s="630" t="s">
        <v>531</v>
      </c>
      <c r="G179" s="630"/>
      <c r="H179" s="631">
        <f>H180</f>
        <v>0</v>
      </c>
      <c r="I179" s="706">
        <f>I180</f>
        <v>8.3</v>
      </c>
      <c r="J179" s="343"/>
      <c r="K179" s="316"/>
      <c r="L179" s="316"/>
      <c r="N179" s="317"/>
      <c r="O179" s="317"/>
      <c r="P179" s="317"/>
      <c r="Q179" s="317"/>
    </row>
    <row r="180" spans="1:17" s="9" customFormat="1" ht="26.25" hidden="1">
      <c r="A180" s="632" t="s">
        <v>200</v>
      </c>
      <c r="B180" s="254"/>
      <c r="C180" s="46" t="s">
        <v>245</v>
      </c>
      <c r="D180" s="630" t="s">
        <v>248</v>
      </c>
      <c r="E180" s="630" t="s">
        <v>222</v>
      </c>
      <c r="F180" s="630" t="s">
        <v>531</v>
      </c>
      <c r="G180" s="630" t="s">
        <v>215</v>
      </c>
      <c r="H180" s="631">
        <v>0</v>
      </c>
      <c r="I180" s="706">
        <v>8.3</v>
      </c>
      <c r="J180" s="343"/>
      <c r="K180" s="316"/>
      <c r="L180" s="316"/>
      <c r="N180" s="317"/>
      <c r="O180" s="317"/>
      <c r="P180" s="317"/>
      <c r="Q180" s="317"/>
    </row>
    <row r="181" spans="1:17" s="9" customFormat="1" ht="26.25" hidden="1">
      <c r="A181" s="632" t="s">
        <v>572</v>
      </c>
      <c r="B181" s="254"/>
      <c r="C181" s="46" t="s">
        <v>245</v>
      </c>
      <c r="D181" s="630" t="s">
        <v>248</v>
      </c>
      <c r="E181" s="630" t="s">
        <v>222</v>
      </c>
      <c r="F181" s="630" t="s">
        <v>573</v>
      </c>
      <c r="G181" s="630"/>
      <c r="H181" s="631">
        <f>H182</f>
        <v>0</v>
      </c>
      <c r="I181" s="706">
        <f>I182</f>
        <v>1542.5</v>
      </c>
      <c r="J181" s="343"/>
      <c r="K181" s="316"/>
      <c r="L181" s="316"/>
      <c r="N181" s="317"/>
      <c r="O181" s="317"/>
      <c r="P181" s="317"/>
      <c r="Q181" s="317"/>
    </row>
    <row r="182" spans="1:17" s="9" customFormat="1" ht="26.25" hidden="1">
      <c r="A182" s="632" t="s">
        <v>200</v>
      </c>
      <c r="B182" s="254"/>
      <c r="C182" s="46" t="s">
        <v>245</v>
      </c>
      <c r="D182" s="630" t="s">
        <v>248</v>
      </c>
      <c r="E182" s="630" t="s">
        <v>222</v>
      </c>
      <c r="F182" s="630" t="s">
        <v>573</v>
      </c>
      <c r="G182" s="630" t="s">
        <v>215</v>
      </c>
      <c r="H182" s="631">
        <v>0</v>
      </c>
      <c r="I182" s="706">
        <v>1542.5</v>
      </c>
      <c r="J182" s="343"/>
      <c r="K182" s="316"/>
      <c r="L182" s="316"/>
      <c r="N182" s="317"/>
      <c r="O182" s="317"/>
      <c r="P182" s="317"/>
      <c r="Q182" s="317"/>
    </row>
    <row r="183" spans="1:17" s="9" customFormat="1" ht="17.25" hidden="1">
      <c r="A183" s="632" t="s">
        <v>525</v>
      </c>
      <c r="B183" s="254"/>
      <c r="C183" s="46" t="s">
        <v>245</v>
      </c>
      <c r="D183" s="630" t="s">
        <v>248</v>
      </c>
      <c r="E183" s="630" t="s">
        <v>222</v>
      </c>
      <c r="F183" s="630" t="s">
        <v>573</v>
      </c>
      <c r="G183" s="630"/>
      <c r="H183" s="631">
        <f>H184</f>
        <v>786.7</v>
      </c>
      <c r="I183" s="706">
        <f>I184</f>
        <v>937.3</v>
      </c>
      <c r="J183" s="343"/>
      <c r="K183" s="316"/>
      <c r="L183" s="316"/>
      <c r="N183" s="317"/>
      <c r="O183" s="317"/>
      <c r="P183" s="317"/>
      <c r="Q183" s="317"/>
    </row>
    <row r="184" spans="1:17" s="9" customFormat="1" ht="26.25" hidden="1">
      <c r="A184" s="632" t="s">
        <v>200</v>
      </c>
      <c r="B184" s="254"/>
      <c r="C184" s="46" t="s">
        <v>245</v>
      </c>
      <c r="D184" s="630" t="s">
        <v>248</v>
      </c>
      <c r="E184" s="630" t="s">
        <v>222</v>
      </c>
      <c r="F184" s="630" t="s">
        <v>573</v>
      </c>
      <c r="G184" s="630" t="s">
        <v>215</v>
      </c>
      <c r="H184" s="631">
        <v>786.7</v>
      </c>
      <c r="I184" s="706">
        <v>937.3</v>
      </c>
      <c r="J184" s="343"/>
      <c r="K184" s="316"/>
      <c r="L184" s="316"/>
      <c r="N184" s="317"/>
      <c r="O184" s="317"/>
      <c r="P184" s="317"/>
      <c r="Q184" s="317"/>
    </row>
    <row r="185" spans="1:12" ht="52.5" hidden="1">
      <c r="A185" s="629" t="s">
        <v>526</v>
      </c>
      <c r="B185" s="633"/>
      <c r="C185" s="46" t="s">
        <v>245</v>
      </c>
      <c r="D185" s="630" t="s">
        <v>248</v>
      </c>
      <c r="E185" s="630" t="s">
        <v>222</v>
      </c>
      <c r="F185" s="630" t="s">
        <v>528</v>
      </c>
      <c r="G185" s="630"/>
      <c r="H185" s="634">
        <f>H186</f>
        <v>0</v>
      </c>
      <c r="I185" s="706">
        <f>I186</f>
        <v>7.5</v>
      </c>
      <c r="J185" s="324"/>
      <c r="K185" s="1"/>
      <c r="L185" s="1"/>
    </row>
    <row r="186" spans="1:12" ht="39" hidden="1">
      <c r="A186" s="632" t="s">
        <v>527</v>
      </c>
      <c r="B186" s="633"/>
      <c r="C186" s="46" t="s">
        <v>245</v>
      </c>
      <c r="D186" s="630" t="s">
        <v>248</v>
      </c>
      <c r="E186" s="630" t="s">
        <v>222</v>
      </c>
      <c r="F186" s="630" t="s">
        <v>530</v>
      </c>
      <c r="G186" s="630"/>
      <c r="H186" s="634">
        <f>H187</f>
        <v>0</v>
      </c>
      <c r="I186" s="706">
        <f>I187+I189+I191</f>
        <v>7.5</v>
      </c>
      <c r="J186" s="324"/>
      <c r="K186" s="1"/>
      <c r="L186" s="1"/>
    </row>
    <row r="187" spans="1:12" ht="17.25" hidden="1">
      <c r="A187" s="632" t="s">
        <v>529</v>
      </c>
      <c r="B187" s="633"/>
      <c r="C187" s="46" t="s">
        <v>245</v>
      </c>
      <c r="D187" s="630" t="s">
        <v>248</v>
      </c>
      <c r="E187" s="630" t="s">
        <v>222</v>
      </c>
      <c r="F187" s="630" t="s">
        <v>531</v>
      </c>
      <c r="G187" s="630"/>
      <c r="H187" s="634">
        <f>H188</f>
        <v>0</v>
      </c>
      <c r="I187" s="706">
        <f>I188</f>
        <v>0</v>
      </c>
      <c r="J187" s="324"/>
      <c r="K187" s="1"/>
      <c r="L187" s="1"/>
    </row>
    <row r="188" spans="1:12" ht="26.25" hidden="1">
      <c r="A188" s="632" t="s">
        <v>200</v>
      </c>
      <c r="B188" s="633"/>
      <c r="C188" s="46" t="s">
        <v>245</v>
      </c>
      <c r="D188" s="630" t="s">
        <v>248</v>
      </c>
      <c r="E188" s="630" t="s">
        <v>222</v>
      </c>
      <c r="F188" s="630" t="s">
        <v>531</v>
      </c>
      <c r="G188" s="630" t="s">
        <v>215</v>
      </c>
      <c r="H188" s="634">
        <v>0</v>
      </c>
      <c r="I188" s="706"/>
      <c r="J188" s="324"/>
      <c r="K188" s="1"/>
      <c r="L188" s="1"/>
    </row>
    <row r="189" spans="1:12" ht="17.25" hidden="1">
      <c r="A189" s="632" t="s">
        <v>524</v>
      </c>
      <c r="B189" s="633"/>
      <c r="C189" s="46" t="s">
        <v>245</v>
      </c>
      <c r="D189" s="630" t="s">
        <v>248</v>
      </c>
      <c r="E189" s="630" t="s">
        <v>222</v>
      </c>
      <c r="F189" s="630" t="s">
        <v>532</v>
      </c>
      <c r="G189" s="630"/>
      <c r="H189" s="634"/>
      <c r="I189" s="706">
        <f>I190</f>
        <v>7.5</v>
      </c>
      <c r="J189" s="324"/>
      <c r="K189" s="1"/>
      <c r="L189" s="1"/>
    </row>
    <row r="190" spans="1:12" ht="26.25" hidden="1">
      <c r="A190" s="632" t="s">
        <v>200</v>
      </c>
      <c r="B190" s="633"/>
      <c r="C190" s="46" t="s">
        <v>245</v>
      </c>
      <c r="D190" s="630" t="s">
        <v>248</v>
      </c>
      <c r="E190" s="630" t="s">
        <v>222</v>
      </c>
      <c r="F190" s="630" t="s">
        <v>532</v>
      </c>
      <c r="G190" s="630" t="s">
        <v>215</v>
      </c>
      <c r="H190" s="634"/>
      <c r="I190" s="706">
        <v>7.5</v>
      </c>
      <c r="J190" s="324"/>
      <c r="K190" s="1"/>
      <c r="L190" s="1"/>
    </row>
    <row r="191" spans="1:17" s="9" customFormat="1" ht="17.25" hidden="1">
      <c r="A191" s="254" t="s">
        <v>64</v>
      </c>
      <c r="B191" s="254"/>
      <c r="C191" s="45" t="s">
        <v>245</v>
      </c>
      <c r="D191" s="45" t="s">
        <v>248</v>
      </c>
      <c r="E191" s="45" t="s">
        <v>222</v>
      </c>
      <c r="F191" s="45" t="s">
        <v>8</v>
      </c>
      <c r="G191" s="45"/>
      <c r="H191" s="561">
        <f>H192</f>
        <v>0</v>
      </c>
      <c r="I191" s="694">
        <f>I192</f>
        <v>0</v>
      </c>
      <c r="J191" s="343"/>
      <c r="K191" s="200">
        <f>K192</f>
        <v>0</v>
      </c>
      <c r="L191" s="200">
        <f>L192</f>
        <v>0</v>
      </c>
      <c r="N191" s="213">
        <f t="shared" si="9"/>
        <v>0</v>
      </c>
      <c r="O191" s="213">
        <f t="shared" si="9"/>
        <v>0</v>
      </c>
      <c r="P191" s="213" t="e">
        <f t="shared" si="10"/>
        <v>#DIV/0!</v>
      </c>
      <c r="Q191" s="213" t="e">
        <f t="shared" si="10"/>
        <v>#DIV/0!</v>
      </c>
    </row>
    <row r="192" spans="1:17" ht="27" hidden="1">
      <c r="A192" s="255" t="s">
        <v>200</v>
      </c>
      <c r="B192" s="255"/>
      <c r="C192" s="46" t="s">
        <v>245</v>
      </c>
      <c r="D192" s="46" t="s">
        <v>248</v>
      </c>
      <c r="E192" s="46" t="s">
        <v>222</v>
      </c>
      <c r="F192" s="46" t="s">
        <v>8</v>
      </c>
      <c r="G192" s="46" t="s">
        <v>215</v>
      </c>
      <c r="H192" s="565">
        <v>0</v>
      </c>
      <c r="I192" s="695">
        <v>0</v>
      </c>
      <c r="J192" s="324"/>
      <c r="K192" s="202">
        <v>0</v>
      </c>
      <c r="L192" s="202">
        <v>0</v>
      </c>
      <c r="N192" s="213">
        <f t="shared" si="9"/>
        <v>0</v>
      </c>
      <c r="O192" s="213">
        <f t="shared" si="9"/>
        <v>0</v>
      </c>
      <c r="P192" s="213" t="e">
        <f t="shared" si="10"/>
        <v>#DIV/0!</v>
      </c>
      <c r="Q192" s="213" t="e">
        <f t="shared" si="10"/>
        <v>#DIV/0!</v>
      </c>
    </row>
    <row r="193" spans="1:17" ht="17.25" hidden="1">
      <c r="A193" s="636"/>
      <c r="B193" s="636"/>
      <c r="C193" s="46"/>
      <c r="D193" s="46"/>
      <c r="E193" s="46"/>
      <c r="F193" s="46"/>
      <c r="G193" s="46"/>
      <c r="H193" s="565"/>
      <c r="I193" s="695"/>
      <c r="J193" s="324"/>
      <c r="K193" s="202"/>
      <c r="L193" s="202"/>
      <c r="N193" s="213">
        <f t="shared" si="9"/>
        <v>0</v>
      </c>
      <c r="O193" s="213">
        <f t="shared" si="9"/>
        <v>0</v>
      </c>
      <c r="P193" s="213" t="e">
        <f t="shared" si="10"/>
        <v>#DIV/0!</v>
      </c>
      <c r="Q193" s="213" t="e">
        <f t="shared" si="10"/>
        <v>#DIV/0!</v>
      </c>
    </row>
    <row r="194" spans="1:17" ht="17.25" hidden="1">
      <c r="A194" s="638" t="s">
        <v>344</v>
      </c>
      <c r="B194" s="638"/>
      <c r="C194" s="46" t="s">
        <v>245</v>
      </c>
      <c r="D194" s="46" t="s">
        <v>248</v>
      </c>
      <c r="E194" s="46" t="s">
        <v>222</v>
      </c>
      <c r="F194" s="46" t="s">
        <v>341</v>
      </c>
      <c r="G194" s="46"/>
      <c r="H194" s="565">
        <f>H195</f>
        <v>0</v>
      </c>
      <c r="I194" s="695">
        <f>I195</f>
        <v>0</v>
      </c>
      <c r="J194" s="324"/>
      <c r="K194" s="202">
        <f>K195</f>
        <v>0</v>
      </c>
      <c r="L194" s="202">
        <f>L195</f>
        <v>0</v>
      </c>
      <c r="N194" s="213">
        <f t="shared" si="9"/>
        <v>0</v>
      </c>
      <c r="O194" s="213">
        <f t="shared" si="9"/>
        <v>0</v>
      </c>
      <c r="P194" s="213" t="e">
        <f t="shared" si="10"/>
        <v>#DIV/0!</v>
      </c>
      <c r="Q194" s="213" t="e">
        <f t="shared" si="10"/>
        <v>#DIV/0!</v>
      </c>
    </row>
    <row r="195" spans="1:17" ht="26.25" hidden="1">
      <c r="A195" s="639" t="s">
        <v>319</v>
      </c>
      <c r="B195" s="639"/>
      <c r="C195" s="46" t="s">
        <v>245</v>
      </c>
      <c r="D195" s="46" t="s">
        <v>248</v>
      </c>
      <c r="E195" s="46" t="s">
        <v>222</v>
      </c>
      <c r="F195" s="46" t="s">
        <v>341</v>
      </c>
      <c r="G195" s="46" t="s">
        <v>215</v>
      </c>
      <c r="H195" s="565"/>
      <c r="I195" s="695"/>
      <c r="J195" s="324"/>
      <c r="K195" s="202"/>
      <c r="L195" s="202"/>
      <c r="N195" s="213">
        <f t="shared" si="9"/>
        <v>0</v>
      </c>
      <c r="O195" s="213">
        <f t="shared" si="9"/>
        <v>0</v>
      </c>
      <c r="P195" s="213" t="e">
        <f t="shared" si="10"/>
        <v>#DIV/0!</v>
      </c>
      <c r="Q195" s="213" t="e">
        <f t="shared" si="10"/>
        <v>#DIV/0!</v>
      </c>
    </row>
    <row r="196" spans="1:17" ht="26.25" hidden="1">
      <c r="A196" s="638" t="s">
        <v>346</v>
      </c>
      <c r="B196" s="638"/>
      <c r="C196" s="46" t="s">
        <v>245</v>
      </c>
      <c r="D196" s="46" t="s">
        <v>248</v>
      </c>
      <c r="E196" s="46" t="s">
        <v>222</v>
      </c>
      <c r="F196" s="46" t="s">
        <v>342</v>
      </c>
      <c r="G196" s="46"/>
      <c r="H196" s="565">
        <f>H197</f>
        <v>0</v>
      </c>
      <c r="I196" s="695">
        <f>I197</f>
        <v>0</v>
      </c>
      <c r="J196" s="324"/>
      <c r="K196" s="202">
        <f>K197</f>
        <v>0</v>
      </c>
      <c r="L196" s="202">
        <f>L197</f>
        <v>0</v>
      </c>
      <c r="N196" s="213">
        <f t="shared" si="9"/>
        <v>0</v>
      </c>
      <c r="O196" s="213">
        <f t="shared" si="9"/>
        <v>0</v>
      </c>
      <c r="P196" s="213" t="e">
        <f t="shared" si="10"/>
        <v>#DIV/0!</v>
      </c>
      <c r="Q196" s="213" t="e">
        <f t="shared" si="10"/>
        <v>#DIV/0!</v>
      </c>
    </row>
    <row r="197" spans="1:17" ht="26.25" hidden="1">
      <c r="A197" s="639" t="s">
        <v>319</v>
      </c>
      <c r="B197" s="639"/>
      <c r="C197" s="46" t="s">
        <v>245</v>
      </c>
      <c r="D197" s="46" t="s">
        <v>248</v>
      </c>
      <c r="E197" s="46" t="s">
        <v>222</v>
      </c>
      <c r="F197" s="46" t="s">
        <v>342</v>
      </c>
      <c r="G197" s="46" t="s">
        <v>215</v>
      </c>
      <c r="H197" s="565"/>
      <c r="I197" s="695"/>
      <c r="J197" s="324"/>
      <c r="K197" s="202"/>
      <c r="L197" s="202"/>
      <c r="N197" s="213">
        <f t="shared" si="9"/>
        <v>0</v>
      </c>
      <c r="O197" s="213">
        <f t="shared" si="9"/>
        <v>0</v>
      </c>
      <c r="P197" s="213" t="e">
        <f t="shared" si="10"/>
        <v>#DIV/0!</v>
      </c>
      <c r="Q197" s="213" t="e">
        <f t="shared" si="10"/>
        <v>#DIV/0!</v>
      </c>
    </row>
    <row r="198" spans="1:17" s="9" customFormat="1" ht="15" customHeight="1" hidden="1">
      <c r="A198" s="560" t="s">
        <v>253</v>
      </c>
      <c r="B198" s="560"/>
      <c r="C198" s="45" t="s">
        <v>245</v>
      </c>
      <c r="D198" s="45" t="s">
        <v>254</v>
      </c>
      <c r="E198" s="45"/>
      <c r="F198" s="45"/>
      <c r="G198" s="45"/>
      <c r="H198" s="573">
        <f>H199</f>
        <v>0</v>
      </c>
      <c r="I198" s="614">
        <f>I199</f>
        <v>5</v>
      </c>
      <c r="J198" s="343"/>
      <c r="K198" s="205">
        <f>K199</f>
        <v>15</v>
      </c>
      <c r="L198" s="205">
        <f>L199</f>
        <v>15</v>
      </c>
      <c r="N198" s="213">
        <f t="shared" si="9"/>
        <v>-15</v>
      </c>
      <c r="O198" s="213">
        <f t="shared" si="9"/>
        <v>-10</v>
      </c>
      <c r="P198" s="213">
        <f t="shared" si="10"/>
        <v>0</v>
      </c>
      <c r="Q198" s="213">
        <f t="shared" si="10"/>
        <v>33.33333333333333</v>
      </c>
    </row>
    <row r="199" spans="1:17" s="9" customFormat="1" ht="27" customHeight="1" hidden="1">
      <c r="A199" s="560" t="s">
        <v>219</v>
      </c>
      <c r="B199" s="560"/>
      <c r="C199" s="45" t="s">
        <v>245</v>
      </c>
      <c r="D199" s="45" t="s">
        <v>254</v>
      </c>
      <c r="E199" s="45" t="s">
        <v>248</v>
      </c>
      <c r="F199" s="45"/>
      <c r="G199" s="45"/>
      <c r="H199" s="573">
        <f>H201</f>
        <v>0</v>
      </c>
      <c r="I199" s="614">
        <f>I201</f>
        <v>5</v>
      </c>
      <c r="J199" s="343"/>
      <c r="K199" s="205">
        <f>K201</f>
        <v>15</v>
      </c>
      <c r="L199" s="205">
        <f>L201</f>
        <v>15</v>
      </c>
      <c r="N199" s="213">
        <f t="shared" si="9"/>
        <v>-15</v>
      </c>
      <c r="O199" s="213">
        <f t="shared" si="9"/>
        <v>-10</v>
      </c>
      <c r="P199" s="213">
        <f t="shared" si="10"/>
        <v>0</v>
      </c>
      <c r="Q199" s="213">
        <f t="shared" si="10"/>
        <v>33.33333333333333</v>
      </c>
    </row>
    <row r="200" spans="1:17" s="9" customFormat="1" ht="30.75" customHeight="1" hidden="1">
      <c r="A200" s="560" t="s">
        <v>195</v>
      </c>
      <c r="B200" s="560"/>
      <c r="C200" s="45" t="s">
        <v>245</v>
      </c>
      <c r="D200" s="45" t="s">
        <v>254</v>
      </c>
      <c r="E200" s="45" t="s">
        <v>248</v>
      </c>
      <c r="F200" s="45" t="s">
        <v>414</v>
      </c>
      <c r="G200" s="45"/>
      <c r="H200" s="573">
        <f>H201</f>
        <v>0</v>
      </c>
      <c r="I200" s="614">
        <f>I201</f>
        <v>5</v>
      </c>
      <c r="J200" s="343"/>
      <c r="K200" s="205">
        <f>K201</f>
        <v>15</v>
      </c>
      <c r="L200" s="205">
        <f>L201</f>
        <v>15</v>
      </c>
      <c r="N200" s="213">
        <f t="shared" si="9"/>
        <v>-15</v>
      </c>
      <c r="O200" s="213">
        <f t="shared" si="9"/>
        <v>-10</v>
      </c>
      <c r="P200" s="213">
        <f t="shared" si="10"/>
        <v>0</v>
      </c>
      <c r="Q200" s="213">
        <f t="shared" si="10"/>
        <v>33.33333333333333</v>
      </c>
    </row>
    <row r="201" spans="1:17" ht="22.5" customHeight="1" hidden="1">
      <c r="A201" s="263" t="s">
        <v>291</v>
      </c>
      <c r="B201" s="263"/>
      <c r="C201" s="46" t="s">
        <v>245</v>
      </c>
      <c r="D201" s="46" t="s">
        <v>254</v>
      </c>
      <c r="E201" s="46" t="s">
        <v>248</v>
      </c>
      <c r="F201" s="46" t="s">
        <v>413</v>
      </c>
      <c r="G201" s="46"/>
      <c r="H201" s="572">
        <f>H202</f>
        <v>0</v>
      </c>
      <c r="I201" s="603">
        <f>I202</f>
        <v>5</v>
      </c>
      <c r="J201" s="324"/>
      <c r="K201" s="204">
        <f>K202</f>
        <v>15</v>
      </c>
      <c r="L201" s="204">
        <f>L202</f>
        <v>15</v>
      </c>
      <c r="N201" s="213">
        <f t="shared" si="9"/>
        <v>-15</v>
      </c>
      <c r="O201" s="213">
        <f t="shared" si="9"/>
        <v>-10</v>
      </c>
      <c r="P201" s="213">
        <f t="shared" si="10"/>
        <v>0</v>
      </c>
      <c r="Q201" s="213">
        <f t="shared" si="10"/>
        <v>33.33333333333333</v>
      </c>
    </row>
    <row r="202" spans="1:17" ht="27.75" customHeight="1" hidden="1">
      <c r="A202" s="44" t="s">
        <v>319</v>
      </c>
      <c r="B202" s="44"/>
      <c r="C202" s="46" t="s">
        <v>245</v>
      </c>
      <c r="D202" s="46" t="s">
        <v>254</v>
      </c>
      <c r="E202" s="46" t="s">
        <v>248</v>
      </c>
      <c r="F202" s="46" t="s">
        <v>413</v>
      </c>
      <c r="G202" s="46" t="s">
        <v>215</v>
      </c>
      <c r="H202" s="572">
        <v>0</v>
      </c>
      <c r="I202" s="603">
        <v>5</v>
      </c>
      <c r="J202" s="324"/>
      <c r="K202" s="204">
        <v>15</v>
      </c>
      <c r="L202" s="204">
        <v>15</v>
      </c>
      <c r="N202" s="213">
        <f t="shared" si="9"/>
        <v>-15</v>
      </c>
      <c r="O202" s="213">
        <f t="shared" si="9"/>
        <v>-10</v>
      </c>
      <c r="P202" s="213">
        <f t="shared" si="10"/>
        <v>0</v>
      </c>
      <c r="Q202" s="213">
        <f t="shared" si="10"/>
        <v>33.33333333333333</v>
      </c>
    </row>
    <row r="203" spans="1:17" ht="17.25" hidden="1">
      <c r="A203" s="44" t="s">
        <v>54</v>
      </c>
      <c r="B203" s="44"/>
      <c r="C203" s="46" t="s">
        <v>245</v>
      </c>
      <c r="D203" s="46" t="s">
        <v>254</v>
      </c>
      <c r="E203" s="46" t="s">
        <v>248</v>
      </c>
      <c r="F203" s="46" t="s">
        <v>220</v>
      </c>
      <c r="G203" s="46" t="s">
        <v>215</v>
      </c>
      <c r="H203" s="572">
        <v>20</v>
      </c>
      <c r="I203" s="603">
        <v>20</v>
      </c>
      <c r="J203" s="324"/>
      <c r="K203" s="204">
        <v>20</v>
      </c>
      <c r="L203" s="204">
        <v>20</v>
      </c>
      <c r="N203" s="213">
        <f t="shared" si="9"/>
        <v>0</v>
      </c>
      <c r="O203" s="213">
        <f t="shared" si="9"/>
        <v>0</v>
      </c>
      <c r="P203" s="213">
        <f t="shared" si="10"/>
        <v>100</v>
      </c>
      <c r="Q203" s="213">
        <f t="shared" si="10"/>
        <v>100</v>
      </c>
    </row>
    <row r="204" spans="1:17" ht="17.25" hidden="1">
      <c r="A204" s="44" t="s">
        <v>225</v>
      </c>
      <c r="B204" s="44"/>
      <c r="C204" s="46" t="s">
        <v>245</v>
      </c>
      <c r="D204" s="46" t="s">
        <v>254</v>
      </c>
      <c r="E204" s="46" t="s">
        <v>248</v>
      </c>
      <c r="F204" s="46" t="s">
        <v>220</v>
      </c>
      <c r="G204" s="46" t="s">
        <v>215</v>
      </c>
      <c r="H204" s="565">
        <v>20</v>
      </c>
      <c r="I204" s="695">
        <v>20</v>
      </c>
      <c r="J204" s="324"/>
      <c r="K204" s="202">
        <v>20</v>
      </c>
      <c r="L204" s="202">
        <v>20</v>
      </c>
      <c r="N204" s="213">
        <f t="shared" si="9"/>
        <v>0</v>
      </c>
      <c r="O204" s="213">
        <f t="shared" si="9"/>
        <v>0</v>
      </c>
      <c r="P204" s="213">
        <f t="shared" si="10"/>
        <v>100</v>
      </c>
      <c r="Q204" s="213">
        <f t="shared" si="10"/>
        <v>100</v>
      </c>
    </row>
    <row r="205" spans="1:17" ht="17.25" hidden="1">
      <c r="A205" s="255" t="s">
        <v>230</v>
      </c>
      <c r="B205" s="255"/>
      <c r="C205" s="46" t="s">
        <v>245</v>
      </c>
      <c r="D205" s="46" t="s">
        <v>254</v>
      </c>
      <c r="E205" s="46" t="s">
        <v>248</v>
      </c>
      <c r="F205" s="46" t="s">
        <v>220</v>
      </c>
      <c r="G205" s="46" t="s">
        <v>215</v>
      </c>
      <c r="H205" s="572">
        <v>20</v>
      </c>
      <c r="I205" s="603">
        <v>20</v>
      </c>
      <c r="J205" s="324"/>
      <c r="K205" s="204">
        <v>20</v>
      </c>
      <c r="L205" s="204">
        <v>20</v>
      </c>
      <c r="N205" s="213">
        <f t="shared" si="9"/>
        <v>0</v>
      </c>
      <c r="O205" s="213">
        <f t="shared" si="9"/>
        <v>0</v>
      </c>
      <c r="P205" s="213">
        <f t="shared" si="10"/>
        <v>100</v>
      </c>
      <c r="Q205" s="213">
        <f t="shared" si="10"/>
        <v>100</v>
      </c>
    </row>
    <row r="206" spans="1:17" s="9" customFormat="1" ht="12" customHeight="1">
      <c r="A206" s="254" t="s">
        <v>285</v>
      </c>
      <c r="B206" s="254"/>
      <c r="C206" s="45" t="s">
        <v>245</v>
      </c>
      <c r="D206" s="45" t="s">
        <v>255</v>
      </c>
      <c r="E206" s="45"/>
      <c r="F206" s="45"/>
      <c r="G206" s="45"/>
      <c r="H206" s="573">
        <f>H207</f>
        <v>3441.4599999999996</v>
      </c>
      <c r="I206" s="614">
        <f>I207</f>
        <v>2345.5</v>
      </c>
      <c r="J206" s="343"/>
      <c r="K206" s="205">
        <f>K207</f>
        <v>3542.8</v>
      </c>
      <c r="L206" s="205">
        <f>L207</f>
        <v>3542.8</v>
      </c>
      <c r="N206" s="213">
        <f t="shared" si="9"/>
        <v>-101.3400000000006</v>
      </c>
      <c r="O206" s="213">
        <f t="shared" si="9"/>
        <v>-1197.3000000000002</v>
      </c>
      <c r="P206" s="213">
        <f t="shared" si="10"/>
        <v>97.1395506379135</v>
      </c>
      <c r="Q206" s="213">
        <f t="shared" si="10"/>
        <v>66.20469684994919</v>
      </c>
    </row>
    <row r="207" spans="1:17" s="9" customFormat="1" ht="14.25" customHeight="1">
      <c r="A207" s="560" t="s">
        <v>88</v>
      </c>
      <c r="B207" s="560"/>
      <c r="C207" s="45" t="s">
        <v>245</v>
      </c>
      <c r="D207" s="45" t="s">
        <v>255</v>
      </c>
      <c r="E207" s="45" t="s">
        <v>211</v>
      </c>
      <c r="F207" s="45"/>
      <c r="G207" s="45"/>
      <c r="H207" s="573">
        <f>H208+H227</f>
        <v>3441.4599999999996</v>
      </c>
      <c r="I207" s="614">
        <f>I208+I218+I227+I231</f>
        <v>2345.5</v>
      </c>
      <c r="J207" s="343"/>
      <c r="K207" s="205">
        <f>K208</f>
        <v>3542.8</v>
      </c>
      <c r="L207" s="205">
        <f>L208</f>
        <v>3542.8</v>
      </c>
      <c r="N207" s="213">
        <f t="shared" si="9"/>
        <v>-101.3400000000006</v>
      </c>
      <c r="O207" s="213">
        <f t="shared" si="9"/>
        <v>-1197.3000000000002</v>
      </c>
      <c r="P207" s="213">
        <f t="shared" si="10"/>
        <v>97.1395506379135</v>
      </c>
      <c r="Q207" s="213">
        <f t="shared" si="10"/>
        <v>66.20469684994919</v>
      </c>
    </row>
    <row r="208" spans="1:17" ht="17.25">
      <c r="A208" s="44" t="s">
        <v>415</v>
      </c>
      <c r="B208" s="44"/>
      <c r="C208" s="46" t="s">
        <v>245</v>
      </c>
      <c r="D208" s="46" t="s">
        <v>255</v>
      </c>
      <c r="E208" s="46" t="s">
        <v>211</v>
      </c>
      <c r="F208" s="46" t="s">
        <v>416</v>
      </c>
      <c r="G208" s="46"/>
      <c r="H208" s="572">
        <f>H211+H222</f>
        <v>3441.4599999999996</v>
      </c>
      <c r="I208" s="603">
        <f>I211</f>
        <v>2345.5</v>
      </c>
      <c r="J208" s="324"/>
      <c r="K208" s="204">
        <f>K211</f>
        <v>3542.8</v>
      </c>
      <c r="L208" s="204">
        <f>L211</f>
        <v>3542.8</v>
      </c>
      <c r="N208" s="213">
        <f t="shared" si="9"/>
        <v>-101.3400000000006</v>
      </c>
      <c r="O208" s="213">
        <f t="shared" si="9"/>
        <v>-1197.3000000000002</v>
      </c>
      <c r="P208" s="213">
        <f t="shared" si="10"/>
        <v>97.1395506379135</v>
      </c>
      <c r="Q208" s="213">
        <f t="shared" si="10"/>
        <v>66.20469684994919</v>
      </c>
    </row>
    <row r="209" spans="1:17" ht="17.25" hidden="1">
      <c r="A209" s="44" t="s">
        <v>281</v>
      </c>
      <c r="B209" s="44"/>
      <c r="C209" s="46" t="s">
        <v>245</v>
      </c>
      <c r="D209" s="46" t="s">
        <v>255</v>
      </c>
      <c r="E209" s="46" t="s">
        <v>211</v>
      </c>
      <c r="F209" s="46" t="s">
        <v>417</v>
      </c>
      <c r="G209" s="46"/>
      <c r="H209" s="572">
        <f>H210</f>
        <v>0</v>
      </c>
      <c r="I209" s="603">
        <f>I210</f>
        <v>0</v>
      </c>
      <c r="J209" s="324"/>
      <c r="K209" s="204">
        <f>K210</f>
        <v>0</v>
      </c>
      <c r="L209" s="204">
        <f>L210</f>
        <v>0</v>
      </c>
      <c r="N209" s="213">
        <f t="shared" si="9"/>
        <v>0</v>
      </c>
      <c r="O209" s="213">
        <f t="shared" si="9"/>
        <v>0</v>
      </c>
      <c r="P209" s="213" t="e">
        <f t="shared" si="10"/>
        <v>#DIV/0!</v>
      </c>
      <c r="Q209" s="213" t="e">
        <f t="shared" si="10"/>
        <v>#DIV/0!</v>
      </c>
    </row>
    <row r="210" spans="1:17" ht="27" hidden="1">
      <c r="A210" s="44" t="s">
        <v>200</v>
      </c>
      <c r="B210" s="44"/>
      <c r="C210" s="46" t="s">
        <v>245</v>
      </c>
      <c r="D210" s="46" t="s">
        <v>255</v>
      </c>
      <c r="E210" s="46" t="s">
        <v>211</v>
      </c>
      <c r="F210" s="46" t="s">
        <v>417</v>
      </c>
      <c r="G210" s="46" t="s">
        <v>215</v>
      </c>
      <c r="H210" s="572"/>
      <c r="I210" s="603"/>
      <c r="J210" s="324"/>
      <c r="K210" s="204"/>
      <c r="L210" s="204"/>
      <c r="N210" s="213">
        <f t="shared" si="9"/>
        <v>0</v>
      </c>
      <c r="O210" s="213">
        <f t="shared" si="9"/>
        <v>0</v>
      </c>
      <c r="P210" s="213" t="e">
        <f t="shared" si="10"/>
        <v>#DIV/0!</v>
      </c>
      <c r="Q210" s="213" t="e">
        <f t="shared" si="10"/>
        <v>#DIV/0!</v>
      </c>
    </row>
    <row r="211" spans="1:17" ht="28.5" customHeight="1">
      <c r="A211" s="255" t="s">
        <v>418</v>
      </c>
      <c r="B211" s="255"/>
      <c r="C211" s="46" t="s">
        <v>245</v>
      </c>
      <c r="D211" s="46" t="s">
        <v>255</v>
      </c>
      <c r="E211" s="46" t="s">
        <v>211</v>
      </c>
      <c r="F211" s="46" t="s">
        <v>419</v>
      </c>
      <c r="G211" s="46"/>
      <c r="H211" s="572">
        <f>H212+H217+H218+H231</f>
        <v>2668.1099999999997</v>
      </c>
      <c r="I211" s="603">
        <f>I212+I217</f>
        <v>2345.5</v>
      </c>
      <c r="J211" s="324"/>
      <c r="K211" s="204">
        <f>K212+K217</f>
        <v>3542.8</v>
      </c>
      <c r="L211" s="204">
        <f>L212+L217</f>
        <v>3542.8</v>
      </c>
      <c r="N211" s="213">
        <f t="shared" si="9"/>
        <v>-874.6900000000005</v>
      </c>
      <c r="O211" s="213">
        <f t="shared" si="9"/>
        <v>-1197.3000000000002</v>
      </c>
      <c r="P211" s="213">
        <f t="shared" si="10"/>
        <v>75.31077114147001</v>
      </c>
      <c r="Q211" s="213">
        <f t="shared" si="10"/>
        <v>66.20469684994919</v>
      </c>
    </row>
    <row r="212" spans="1:17" ht="57" customHeight="1">
      <c r="A212" s="255" t="s">
        <v>198</v>
      </c>
      <c r="B212" s="44"/>
      <c r="C212" s="46" t="s">
        <v>245</v>
      </c>
      <c r="D212" s="46" t="s">
        <v>255</v>
      </c>
      <c r="E212" s="46" t="s">
        <v>211</v>
      </c>
      <c r="F212" s="46" t="s">
        <v>419</v>
      </c>
      <c r="G212" s="46" t="s">
        <v>199</v>
      </c>
      <c r="H212" s="567">
        <v>2212.68</v>
      </c>
      <c r="I212" s="696">
        <f>1641-7.5</f>
        <v>1633.5</v>
      </c>
      <c r="J212" s="340"/>
      <c r="K212" s="203">
        <v>2561.9</v>
      </c>
      <c r="L212" s="203">
        <v>2561.9</v>
      </c>
      <c r="N212" s="213">
        <f t="shared" si="9"/>
        <v>-349.22000000000025</v>
      </c>
      <c r="O212" s="213">
        <f t="shared" si="9"/>
        <v>-928.4000000000001</v>
      </c>
      <c r="P212" s="213">
        <f t="shared" si="10"/>
        <v>86.36871072251063</v>
      </c>
      <c r="Q212" s="213">
        <f t="shared" si="10"/>
        <v>63.76127093173035</v>
      </c>
    </row>
    <row r="213" spans="1:17" ht="15" customHeight="1" hidden="1">
      <c r="A213" s="44" t="s">
        <v>54</v>
      </c>
      <c r="B213" s="44"/>
      <c r="C213" s="46" t="s">
        <v>245</v>
      </c>
      <c r="D213" s="46" t="s">
        <v>255</v>
      </c>
      <c r="E213" s="46" t="s">
        <v>211</v>
      </c>
      <c r="F213" s="642" t="s">
        <v>419</v>
      </c>
      <c r="G213" s="46" t="s">
        <v>199</v>
      </c>
      <c r="H213" s="567" t="s">
        <v>277</v>
      </c>
      <c r="I213" s="696" t="s">
        <v>277</v>
      </c>
      <c r="J213" s="324"/>
      <c r="K213" s="203" t="s">
        <v>277</v>
      </c>
      <c r="L213" s="203" t="s">
        <v>277</v>
      </c>
      <c r="N213" s="213">
        <f t="shared" si="9"/>
        <v>0</v>
      </c>
      <c r="O213" s="213">
        <f t="shared" si="9"/>
        <v>0</v>
      </c>
      <c r="P213" s="213">
        <f t="shared" si="10"/>
        <v>100</v>
      </c>
      <c r="Q213" s="213">
        <f t="shared" si="10"/>
        <v>100</v>
      </c>
    </row>
    <row r="214" spans="1:17" ht="30" customHeight="1" hidden="1">
      <c r="A214" s="44" t="s">
        <v>216</v>
      </c>
      <c r="B214" s="44"/>
      <c r="C214" s="46" t="s">
        <v>245</v>
      </c>
      <c r="D214" s="46" t="s">
        <v>255</v>
      </c>
      <c r="E214" s="46" t="s">
        <v>211</v>
      </c>
      <c r="F214" s="642" t="s">
        <v>419</v>
      </c>
      <c r="G214" s="46" t="s">
        <v>199</v>
      </c>
      <c r="H214" s="567" t="s">
        <v>277</v>
      </c>
      <c r="I214" s="696" t="s">
        <v>277</v>
      </c>
      <c r="J214" s="324"/>
      <c r="K214" s="203" t="s">
        <v>277</v>
      </c>
      <c r="L214" s="203" t="s">
        <v>277</v>
      </c>
      <c r="N214" s="213">
        <f t="shared" si="9"/>
        <v>0</v>
      </c>
      <c r="O214" s="213">
        <f t="shared" si="9"/>
        <v>0</v>
      </c>
      <c r="P214" s="213">
        <f t="shared" si="10"/>
        <v>100</v>
      </c>
      <c r="Q214" s="213">
        <f t="shared" si="10"/>
        <v>100</v>
      </c>
    </row>
    <row r="215" spans="1:17" ht="15" customHeight="1" hidden="1">
      <c r="A215" s="255" t="s">
        <v>217</v>
      </c>
      <c r="B215" s="255"/>
      <c r="C215" s="46" t="s">
        <v>245</v>
      </c>
      <c r="D215" s="46" t="s">
        <v>255</v>
      </c>
      <c r="E215" s="46" t="s">
        <v>211</v>
      </c>
      <c r="F215" s="642" t="s">
        <v>419</v>
      </c>
      <c r="G215" s="46" t="s">
        <v>199</v>
      </c>
      <c r="H215" s="567" t="s">
        <v>278</v>
      </c>
      <c r="I215" s="696" t="s">
        <v>278</v>
      </c>
      <c r="J215" s="324"/>
      <c r="K215" s="203" t="s">
        <v>278</v>
      </c>
      <c r="L215" s="203" t="s">
        <v>278</v>
      </c>
      <c r="N215" s="213">
        <f t="shared" si="9"/>
        <v>0</v>
      </c>
      <c r="O215" s="213">
        <f t="shared" si="9"/>
        <v>0</v>
      </c>
      <c r="P215" s="213">
        <f t="shared" si="10"/>
        <v>100</v>
      </c>
      <c r="Q215" s="213">
        <f t="shared" si="10"/>
        <v>100</v>
      </c>
    </row>
    <row r="216" spans="1:17" ht="15" customHeight="1" hidden="1">
      <c r="A216" s="44" t="s">
        <v>218</v>
      </c>
      <c r="B216" s="44"/>
      <c r="C216" s="46" t="s">
        <v>245</v>
      </c>
      <c r="D216" s="46" t="s">
        <v>255</v>
      </c>
      <c r="E216" s="46" t="s">
        <v>211</v>
      </c>
      <c r="F216" s="642" t="s">
        <v>419</v>
      </c>
      <c r="G216" s="46" t="s">
        <v>199</v>
      </c>
      <c r="H216" s="567" t="s">
        <v>279</v>
      </c>
      <c r="I216" s="696" t="s">
        <v>279</v>
      </c>
      <c r="J216" s="324"/>
      <c r="K216" s="203" t="s">
        <v>279</v>
      </c>
      <c r="L216" s="203" t="s">
        <v>279</v>
      </c>
      <c r="N216" s="213">
        <f t="shared" si="9"/>
        <v>0</v>
      </c>
      <c r="O216" s="213">
        <f t="shared" si="9"/>
        <v>0</v>
      </c>
      <c r="P216" s="213">
        <f t="shared" si="10"/>
        <v>100</v>
      </c>
      <c r="Q216" s="213">
        <f t="shared" si="10"/>
        <v>100</v>
      </c>
    </row>
    <row r="217" spans="1:17" ht="33.75" customHeight="1">
      <c r="A217" s="44" t="s">
        <v>319</v>
      </c>
      <c r="B217" s="44"/>
      <c r="C217" s="46" t="s">
        <v>245</v>
      </c>
      <c r="D217" s="46" t="s">
        <v>255</v>
      </c>
      <c r="E217" s="46" t="s">
        <v>211</v>
      </c>
      <c r="F217" s="46" t="s">
        <v>419</v>
      </c>
      <c r="G217" s="46" t="s">
        <v>215</v>
      </c>
      <c r="H217" s="567">
        <v>451.43</v>
      </c>
      <c r="I217" s="696">
        <v>712</v>
      </c>
      <c r="J217" s="324"/>
      <c r="K217" s="227">
        <v>980.9</v>
      </c>
      <c r="L217" s="227">
        <v>980.9</v>
      </c>
      <c r="N217" s="213">
        <f t="shared" si="9"/>
        <v>-529.47</v>
      </c>
      <c r="O217" s="213">
        <f t="shared" si="9"/>
        <v>-268.9</v>
      </c>
      <c r="P217" s="213">
        <f t="shared" si="10"/>
        <v>46.022020593332655</v>
      </c>
      <c r="Q217" s="213">
        <f t="shared" si="10"/>
        <v>72.58640024467327</v>
      </c>
    </row>
    <row r="218" spans="1:17" ht="17.25">
      <c r="A218" s="255" t="s">
        <v>201</v>
      </c>
      <c r="B218" s="667"/>
      <c r="C218" s="646" t="s">
        <v>245</v>
      </c>
      <c r="D218" s="646" t="s">
        <v>255</v>
      </c>
      <c r="E218" s="646" t="s">
        <v>211</v>
      </c>
      <c r="F218" s="46" t="s">
        <v>419</v>
      </c>
      <c r="G218" s="646" t="s">
        <v>202</v>
      </c>
      <c r="H218" s="575">
        <v>4</v>
      </c>
      <c r="I218" s="696">
        <f>I222</f>
        <v>0</v>
      </c>
      <c r="J218" s="324"/>
      <c r="K218" s="227"/>
      <c r="L218" s="227"/>
      <c r="N218" s="213"/>
      <c r="O218" s="213"/>
      <c r="P218" s="213"/>
      <c r="Q218" s="213"/>
    </row>
    <row r="219" spans="1:17" ht="17.25" hidden="1">
      <c r="A219" s="255"/>
      <c r="B219" s="667"/>
      <c r="C219" s="646"/>
      <c r="D219" s="646"/>
      <c r="E219" s="646"/>
      <c r="F219" s="46"/>
      <c r="G219" s="646"/>
      <c r="H219" s="575"/>
      <c r="I219" s="696"/>
      <c r="J219" s="324"/>
      <c r="K219" s="227"/>
      <c r="L219" s="227"/>
      <c r="N219" s="213"/>
      <c r="O219" s="213"/>
      <c r="P219" s="213"/>
      <c r="Q219" s="213"/>
    </row>
    <row r="220" spans="1:17" ht="38.25" customHeight="1">
      <c r="A220" s="729" t="s">
        <v>672</v>
      </c>
      <c r="B220" s="667"/>
      <c r="C220" s="646" t="s">
        <v>245</v>
      </c>
      <c r="D220" s="46" t="s">
        <v>255</v>
      </c>
      <c r="E220" s="46" t="s">
        <v>211</v>
      </c>
      <c r="F220" s="46" t="s">
        <v>675</v>
      </c>
      <c r="G220" s="46"/>
      <c r="H220" s="567">
        <f>H221</f>
        <v>773.35</v>
      </c>
      <c r="I220" s="696"/>
      <c r="J220" s="324"/>
      <c r="K220" s="227"/>
      <c r="L220" s="227"/>
      <c r="N220" s="213"/>
      <c r="O220" s="213"/>
      <c r="P220" s="213"/>
      <c r="Q220" s="213"/>
    </row>
    <row r="221" spans="1:17" ht="33.75" customHeight="1">
      <c r="A221" s="729" t="s">
        <v>673</v>
      </c>
      <c r="B221" s="667"/>
      <c r="C221" s="646" t="s">
        <v>245</v>
      </c>
      <c r="D221" s="46" t="s">
        <v>255</v>
      </c>
      <c r="E221" s="46" t="s">
        <v>211</v>
      </c>
      <c r="F221" s="46" t="s">
        <v>676</v>
      </c>
      <c r="G221" s="46"/>
      <c r="H221" s="567">
        <f>H222</f>
        <v>773.35</v>
      </c>
      <c r="I221" s="696"/>
      <c r="J221" s="324"/>
      <c r="K221" s="227"/>
      <c r="L221" s="227"/>
      <c r="N221" s="213"/>
      <c r="O221" s="213"/>
      <c r="P221" s="213"/>
      <c r="Q221" s="213"/>
    </row>
    <row r="222" spans="1:17" ht="42" customHeight="1">
      <c r="A222" s="681" t="s">
        <v>661</v>
      </c>
      <c r="B222" s="667"/>
      <c r="C222" s="646" t="s">
        <v>245</v>
      </c>
      <c r="D222" s="646" t="s">
        <v>255</v>
      </c>
      <c r="E222" s="646" t="s">
        <v>211</v>
      </c>
      <c r="F222" s="647" t="s">
        <v>677</v>
      </c>
      <c r="G222" s="646"/>
      <c r="H222" s="575">
        <f>H224</f>
        <v>773.35</v>
      </c>
      <c r="I222" s="696">
        <f>I225</f>
        <v>0</v>
      </c>
      <c r="J222" s="324"/>
      <c r="K222" s="227"/>
      <c r="L222" s="227"/>
      <c r="N222" s="213"/>
      <c r="O222" s="213"/>
      <c r="P222" s="213"/>
      <c r="Q222" s="213"/>
    </row>
    <row r="223" spans="1:17" ht="17.25" hidden="1">
      <c r="A223" s="670" t="s">
        <v>576</v>
      </c>
      <c r="B223" s="667"/>
      <c r="C223" s="646" t="s">
        <v>245</v>
      </c>
      <c r="D223" s="646" t="s">
        <v>255</v>
      </c>
      <c r="E223" s="646" t="s">
        <v>211</v>
      </c>
      <c r="F223" s="647">
        <v>7000117001</v>
      </c>
      <c r="G223" s="646"/>
      <c r="H223" s="575">
        <v>0</v>
      </c>
      <c r="I223" s="696"/>
      <c r="J223" s="324"/>
      <c r="K223" s="227"/>
      <c r="L223" s="227"/>
      <c r="N223" s="213"/>
      <c r="O223" s="213"/>
      <c r="P223" s="213"/>
      <c r="Q223" s="213"/>
    </row>
    <row r="224" spans="1:17" ht="27" customHeight="1">
      <c r="A224" s="670" t="s">
        <v>319</v>
      </c>
      <c r="B224" s="670"/>
      <c r="C224" s="646" t="s">
        <v>245</v>
      </c>
      <c r="D224" s="646" t="s">
        <v>255</v>
      </c>
      <c r="E224" s="646" t="s">
        <v>211</v>
      </c>
      <c r="F224" s="647" t="s">
        <v>677</v>
      </c>
      <c r="G224" s="646" t="s">
        <v>215</v>
      </c>
      <c r="H224" s="575">
        <v>773.35</v>
      </c>
      <c r="I224" s="696"/>
      <c r="J224" s="324"/>
      <c r="K224" s="227"/>
      <c r="L224" s="227"/>
      <c r="N224" s="213"/>
      <c r="O224" s="213"/>
      <c r="P224" s="213"/>
      <c r="Q224" s="213"/>
    </row>
    <row r="225" spans="1:17" ht="39" hidden="1">
      <c r="A225" s="651" t="s">
        <v>176</v>
      </c>
      <c r="B225" s="651"/>
      <c r="C225" s="46" t="s">
        <v>245</v>
      </c>
      <c r="D225" s="46" t="s">
        <v>255</v>
      </c>
      <c r="E225" s="46" t="s">
        <v>211</v>
      </c>
      <c r="F225" s="79" t="s">
        <v>178</v>
      </c>
      <c r="G225" s="46"/>
      <c r="H225" s="567">
        <f>H226</f>
        <v>0</v>
      </c>
      <c r="I225" s="696">
        <f>I226</f>
        <v>0</v>
      </c>
      <c r="J225" s="324"/>
      <c r="K225" s="227"/>
      <c r="L225" s="227"/>
      <c r="N225" s="213"/>
      <c r="O225" s="213"/>
      <c r="P225" s="213"/>
      <c r="Q225" s="213"/>
    </row>
    <row r="226" spans="1:17" ht="27" hidden="1">
      <c r="A226" s="44" t="s">
        <v>319</v>
      </c>
      <c r="B226" s="44"/>
      <c r="C226" s="46" t="s">
        <v>245</v>
      </c>
      <c r="D226" s="46" t="s">
        <v>255</v>
      </c>
      <c r="E226" s="46" t="s">
        <v>211</v>
      </c>
      <c r="F226" s="79" t="s">
        <v>178</v>
      </c>
      <c r="G226" s="46" t="s">
        <v>215</v>
      </c>
      <c r="H226" s="567">
        <v>0</v>
      </c>
      <c r="I226" s="696"/>
      <c r="J226" s="324"/>
      <c r="K226" s="227"/>
      <c r="L226" s="227"/>
      <c r="N226" s="213"/>
      <c r="O226" s="213"/>
      <c r="P226" s="213"/>
      <c r="Q226" s="213"/>
    </row>
    <row r="227" spans="1:17" ht="52.5" hidden="1">
      <c r="A227" s="682" t="s">
        <v>366</v>
      </c>
      <c r="B227" s="44"/>
      <c r="C227" s="46" t="s">
        <v>245</v>
      </c>
      <c r="D227" s="46" t="s">
        <v>255</v>
      </c>
      <c r="E227" s="46" t="s">
        <v>211</v>
      </c>
      <c r="F227" s="653">
        <v>7000000000</v>
      </c>
      <c r="G227" s="46"/>
      <c r="H227" s="567">
        <f aca="true" t="shared" si="11" ref="H227:I229">H228</f>
        <v>0</v>
      </c>
      <c r="I227" s="696">
        <f t="shared" si="11"/>
        <v>0</v>
      </c>
      <c r="J227" s="324"/>
      <c r="K227" s="227"/>
      <c r="L227" s="227"/>
      <c r="N227" s="213"/>
      <c r="O227" s="213"/>
      <c r="P227" s="213"/>
      <c r="Q227" s="213"/>
    </row>
    <row r="228" spans="1:17" ht="52.5" hidden="1">
      <c r="A228" s="651" t="s">
        <v>367</v>
      </c>
      <c r="B228" s="44"/>
      <c r="C228" s="46" t="s">
        <v>245</v>
      </c>
      <c r="D228" s="46" t="s">
        <v>255</v>
      </c>
      <c r="E228" s="46" t="s">
        <v>211</v>
      </c>
      <c r="F228" s="79">
        <v>7001000000</v>
      </c>
      <c r="G228" s="46"/>
      <c r="H228" s="567">
        <f t="shared" si="11"/>
        <v>0</v>
      </c>
      <c r="I228" s="696">
        <f t="shared" si="11"/>
        <v>0</v>
      </c>
      <c r="J228" s="324"/>
      <c r="K228" s="227"/>
      <c r="L228" s="227"/>
      <c r="N228" s="213"/>
      <c r="O228" s="213"/>
      <c r="P228" s="213"/>
      <c r="Q228" s="213"/>
    </row>
    <row r="229" spans="1:17" ht="26.25" hidden="1">
      <c r="A229" s="651" t="s">
        <v>368</v>
      </c>
      <c r="B229" s="44"/>
      <c r="C229" s="46" t="s">
        <v>245</v>
      </c>
      <c r="D229" s="46" t="s">
        <v>255</v>
      </c>
      <c r="E229" s="46" t="s">
        <v>211</v>
      </c>
      <c r="F229" s="79">
        <v>7001000005</v>
      </c>
      <c r="G229" s="46"/>
      <c r="H229" s="567">
        <f t="shared" si="11"/>
        <v>0</v>
      </c>
      <c r="I229" s="696">
        <f t="shared" si="11"/>
        <v>0</v>
      </c>
      <c r="J229" s="324"/>
      <c r="K229" s="227"/>
      <c r="L229" s="227"/>
      <c r="N229" s="213"/>
      <c r="O229" s="213"/>
      <c r="P229" s="213"/>
      <c r="Q229" s="213"/>
    </row>
    <row r="230" spans="1:17" ht="27" hidden="1">
      <c r="A230" s="44" t="s">
        <v>319</v>
      </c>
      <c r="B230" s="44"/>
      <c r="C230" s="46" t="s">
        <v>245</v>
      </c>
      <c r="D230" s="46" t="s">
        <v>255</v>
      </c>
      <c r="E230" s="46" t="s">
        <v>211</v>
      </c>
      <c r="F230" s="79">
        <v>7001000005</v>
      </c>
      <c r="G230" s="46" t="s">
        <v>215</v>
      </c>
      <c r="H230" s="567">
        <v>0</v>
      </c>
      <c r="I230" s="696">
        <v>0</v>
      </c>
      <c r="J230" s="324"/>
      <c r="K230" s="227"/>
      <c r="L230" s="227"/>
      <c r="N230" s="213"/>
      <c r="O230" s="213"/>
      <c r="P230" s="213"/>
      <c r="Q230" s="213"/>
    </row>
    <row r="231" spans="1:17" ht="17.25" hidden="1">
      <c r="A231" s="255" t="s">
        <v>201</v>
      </c>
      <c r="B231" s="255"/>
      <c r="C231" s="46" t="s">
        <v>245</v>
      </c>
      <c r="D231" s="46" t="s">
        <v>255</v>
      </c>
      <c r="E231" s="46" t="s">
        <v>211</v>
      </c>
      <c r="F231" s="46" t="s">
        <v>419</v>
      </c>
      <c r="G231" s="46" t="s">
        <v>202</v>
      </c>
      <c r="H231" s="567">
        <v>0</v>
      </c>
      <c r="I231" s="696">
        <v>0</v>
      </c>
      <c r="J231" s="324"/>
      <c r="K231" s="227"/>
      <c r="L231" s="227"/>
      <c r="N231" s="213"/>
      <c r="O231" s="213"/>
      <c r="P231" s="213"/>
      <c r="Q231" s="213"/>
    </row>
    <row r="232" spans="1:17" s="9" customFormat="1" ht="14.25" customHeight="1">
      <c r="A232" s="560" t="s">
        <v>65</v>
      </c>
      <c r="B232" s="560"/>
      <c r="C232" s="45" t="s">
        <v>245</v>
      </c>
      <c r="D232" s="45" t="s">
        <v>259</v>
      </c>
      <c r="E232" s="45"/>
      <c r="F232" s="45"/>
      <c r="G232" s="45"/>
      <c r="H232" s="573">
        <f aca="true" t="shared" si="12" ref="H232:L236">H233</f>
        <v>146.92</v>
      </c>
      <c r="I232" s="614">
        <f t="shared" si="12"/>
        <v>120</v>
      </c>
      <c r="J232" s="343"/>
      <c r="K232" s="205">
        <f t="shared" si="12"/>
        <v>243.5</v>
      </c>
      <c r="L232" s="205">
        <f t="shared" si="12"/>
        <v>243.5</v>
      </c>
      <c r="N232" s="213">
        <f t="shared" si="9"/>
        <v>-96.58000000000001</v>
      </c>
      <c r="O232" s="213">
        <f t="shared" si="9"/>
        <v>-123.5</v>
      </c>
      <c r="P232" s="213">
        <f t="shared" si="10"/>
        <v>60.33675564681724</v>
      </c>
      <c r="Q232" s="213">
        <f t="shared" si="10"/>
        <v>49.28131416837782</v>
      </c>
    </row>
    <row r="233" spans="1:17" s="9" customFormat="1" ht="14.25" customHeight="1">
      <c r="A233" s="560" t="s">
        <v>260</v>
      </c>
      <c r="B233" s="560"/>
      <c r="C233" s="45" t="s">
        <v>245</v>
      </c>
      <c r="D233" s="45" t="s">
        <v>259</v>
      </c>
      <c r="E233" s="45" t="s">
        <v>211</v>
      </c>
      <c r="F233" s="45"/>
      <c r="G233" s="45"/>
      <c r="H233" s="573">
        <f t="shared" si="12"/>
        <v>146.92</v>
      </c>
      <c r="I233" s="614">
        <f t="shared" si="12"/>
        <v>120</v>
      </c>
      <c r="J233" s="343"/>
      <c r="K233" s="205">
        <f t="shared" si="12"/>
        <v>243.5</v>
      </c>
      <c r="L233" s="205">
        <f t="shared" si="12"/>
        <v>243.5</v>
      </c>
      <c r="N233" s="213">
        <f t="shared" si="9"/>
        <v>-96.58000000000001</v>
      </c>
      <c r="O233" s="213">
        <f t="shared" si="9"/>
        <v>-123.5</v>
      </c>
      <c r="P233" s="213">
        <f t="shared" si="10"/>
        <v>60.33675564681724</v>
      </c>
      <c r="Q233" s="213">
        <f t="shared" si="10"/>
        <v>49.28131416837782</v>
      </c>
    </row>
    <row r="234" spans="1:17" ht="19.5" customHeight="1">
      <c r="A234" s="44" t="s">
        <v>261</v>
      </c>
      <c r="B234" s="44"/>
      <c r="C234" s="46" t="s">
        <v>245</v>
      </c>
      <c r="D234" s="46" t="s">
        <v>259</v>
      </c>
      <c r="E234" s="46" t="s">
        <v>211</v>
      </c>
      <c r="F234" s="46" t="s">
        <v>409</v>
      </c>
      <c r="G234" s="46"/>
      <c r="H234" s="572">
        <f t="shared" si="12"/>
        <v>146.92</v>
      </c>
      <c r="I234" s="603">
        <f t="shared" si="12"/>
        <v>120</v>
      </c>
      <c r="J234" s="324"/>
      <c r="K234" s="204">
        <f t="shared" si="12"/>
        <v>243.5</v>
      </c>
      <c r="L234" s="204">
        <f t="shared" si="12"/>
        <v>243.5</v>
      </c>
      <c r="N234" s="213">
        <f t="shared" si="9"/>
        <v>-96.58000000000001</v>
      </c>
      <c r="O234" s="213">
        <f t="shared" si="9"/>
        <v>-123.5</v>
      </c>
      <c r="P234" s="213">
        <f t="shared" si="10"/>
        <v>60.33675564681724</v>
      </c>
      <c r="Q234" s="213">
        <f t="shared" si="10"/>
        <v>49.28131416837782</v>
      </c>
    </row>
    <row r="235" spans="1:17" ht="17.25" customHeight="1">
      <c r="A235" s="44" t="s">
        <v>411</v>
      </c>
      <c r="B235" s="44"/>
      <c r="C235" s="46" t="s">
        <v>245</v>
      </c>
      <c r="D235" s="46" t="s">
        <v>259</v>
      </c>
      <c r="E235" s="46" t="s">
        <v>211</v>
      </c>
      <c r="F235" s="46" t="s">
        <v>410</v>
      </c>
      <c r="G235" s="46"/>
      <c r="H235" s="572">
        <f t="shared" si="12"/>
        <v>146.92</v>
      </c>
      <c r="I235" s="603">
        <f t="shared" si="12"/>
        <v>120</v>
      </c>
      <c r="J235" s="324"/>
      <c r="K235" s="204">
        <f t="shared" si="12"/>
        <v>243.5</v>
      </c>
      <c r="L235" s="204">
        <f t="shared" si="12"/>
        <v>243.5</v>
      </c>
      <c r="N235" s="213">
        <f t="shared" si="9"/>
        <v>-96.58000000000001</v>
      </c>
      <c r="O235" s="213">
        <f t="shared" si="9"/>
        <v>-123.5</v>
      </c>
      <c r="P235" s="213">
        <f t="shared" si="10"/>
        <v>60.33675564681724</v>
      </c>
      <c r="Q235" s="213">
        <f t="shared" si="10"/>
        <v>49.28131416837782</v>
      </c>
    </row>
    <row r="236" spans="1:17" ht="57" customHeight="1">
      <c r="A236" s="44" t="s">
        <v>311</v>
      </c>
      <c r="B236" s="44"/>
      <c r="C236" s="46" t="s">
        <v>245</v>
      </c>
      <c r="D236" s="46" t="s">
        <v>259</v>
      </c>
      <c r="E236" s="46" t="s">
        <v>211</v>
      </c>
      <c r="F236" s="46" t="s">
        <v>412</v>
      </c>
      <c r="G236" s="46"/>
      <c r="H236" s="572">
        <f t="shared" si="12"/>
        <v>146.92</v>
      </c>
      <c r="I236" s="603">
        <f t="shared" si="12"/>
        <v>120</v>
      </c>
      <c r="J236" s="324"/>
      <c r="K236" s="204">
        <f t="shared" si="12"/>
        <v>243.5</v>
      </c>
      <c r="L236" s="204">
        <f t="shared" si="12"/>
        <v>243.5</v>
      </c>
      <c r="N236" s="213">
        <f t="shared" si="9"/>
        <v>-96.58000000000001</v>
      </c>
      <c r="O236" s="213">
        <f t="shared" si="9"/>
        <v>-123.5</v>
      </c>
      <c r="P236" s="213">
        <f t="shared" si="10"/>
        <v>60.33675564681724</v>
      </c>
      <c r="Q236" s="213">
        <f t="shared" si="10"/>
        <v>49.28131416837782</v>
      </c>
    </row>
    <row r="237" spans="1:17" ht="22.5" customHeight="1">
      <c r="A237" s="684" t="s">
        <v>523</v>
      </c>
      <c r="B237" s="255"/>
      <c r="C237" s="46" t="s">
        <v>245</v>
      </c>
      <c r="D237" s="46" t="s">
        <v>259</v>
      </c>
      <c r="E237" s="46" t="s">
        <v>211</v>
      </c>
      <c r="F237" s="46" t="s">
        <v>412</v>
      </c>
      <c r="G237" s="46" t="s">
        <v>232</v>
      </c>
      <c r="H237" s="572">
        <v>146.92</v>
      </c>
      <c r="I237" s="603">
        <v>120</v>
      </c>
      <c r="J237" s="324"/>
      <c r="K237" s="204">
        <v>243.5</v>
      </c>
      <c r="L237" s="204">
        <v>243.5</v>
      </c>
      <c r="N237" s="213">
        <f t="shared" si="9"/>
        <v>-96.58000000000001</v>
      </c>
      <c r="O237" s="213">
        <f t="shared" si="9"/>
        <v>-123.5</v>
      </c>
      <c r="P237" s="213">
        <f t="shared" si="10"/>
        <v>60.33675564681724</v>
      </c>
      <c r="Q237" s="213">
        <f t="shared" si="10"/>
        <v>49.28131416837782</v>
      </c>
    </row>
    <row r="238" spans="1:17" ht="21.75" customHeight="1">
      <c r="A238" s="560" t="s">
        <v>235</v>
      </c>
      <c r="B238" s="560"/>
      <c r="C238" s="45" t="s">
        <v>245</v>
      </c>
      <c r="D238" s="45" t="s">
        <v>87</v>
      </c>
      <c r="E238" s="45"/>
      <c r="F238" s="45"/>
      <c r="G238" s="45"/>
      <c r="H238" s="573">
        <f aca="true" t="shared" si="13" ref="H238:L241">H239</f>
        <v>0.74</v>
      </c>
      <c r="I238" s="614">
        <f t="shared" si="13"/>
        <v>0.7</v>
      </c>
      <c r="J238" s="324"/>
      <c r="K238" s="205">
        <f t="shared" si="13"/>
        <v>0</v>
      </c>
      <c r="L238" s="205">
        <f t="shared" si="13"/>
        <v>0</v>
      </c>
      <c r="N238" s="213">
        <f t="shared" si="9"/>
        <v>0.74</v>
      </c>
      <c r="O238" s="213">
        <f t="shared" si="9"/>
        <v>0.7</v>
      </c>
      <c r="P238" s="213" t="e">
        <f t="shared" si="10"/>
        <v>#DIV/0!</v>
      </c>
      <c r="Q238" s="213" t="e">
        <f t="shared" si="10"/>
        <v>#DIV/0!</v>
      </c>
    </row>
    <row r="239" spans="1:17" ht="27.75" customHeight="1">
      <c r="A239" s="560" t="s">
        <v>292</v>
      </c>
      <c r="B239" s="560"/>
      <c r="C239" s="45" t="s">
        <v>245</v>
      </c>
      <c r="D239" s="45" t="s">
        <v>87</v>
      </c>
      <c r="E239" s="45" t="s">
        <v>211</v>
      </c>
      <c r="F239" s="45"/>
      <c r="G239" s="45"/>
      <c r="H239" s="573">
        <f t="shared" si="13"/>
        <v>0.74</v>
      </c>
      <c r="I239" s="614">
        <f t="shared" si="13"/>
        <v>0.7</v>
      </c>
      <c r="J239" s="324"/>
      <c r="K239" s="205">
        <f t="shared" si="13"/>
        <v>0</v>
      </c>
      <c r="L239" s="205">
        <f t="shared" si="13"/>
        <v>0</v>
      </c>
      <c r="N239" s="213">
        <f t="shared" si="9"/>
        <v>0.74</v>
      </c>
      <c r="O239" s="213">
        <f t="shared" si="9"/>
        <v>0.7</v>
      </c>
      <c r="P239" s="213" t="e">
        <f t="shared" si="10"/>
        <v>#DIV/0!</v>
      </c>
      <c r="Q239" s="213" t="e">
        <f t="shared" si="10"/>
        <v>#DIV/0!</v>
      </c>
    </row>
    <row r="240" spans="1:17" ht="15" customHeight="1">
      <c r="A240" s="44" t="s">
        <v>237</v>
      </c>
      <c r="B240" s="44"/>
      <c r="C240" s="46" t="s">
        <v>245</v>
      </c>
      <c r="D240" s="46" t="s">
        <v>87</v>
      </c>
      <c r="E240" s="46" t="s">
        <v>211</v>
      </c>
      <c r="F240" s="46" t="s">
        <v>420</v>
      </c>
      <c r="G240" s="46"/>
      <c r="H240" s="572">
        <f t="shared" si="13"/>
        <v>0.74</v>
      </c>
      <c r="I240" s="603">
        <f t="shared" si="13"/>
        <v>0.7</v>
      </c>
      <c r="J240" s="324"/>
      <c r="K240" s="204">
        <f t="shared" si="13"/>
        <v>0</v>
      </c>
      <c r="L240" s="204">
        <f t="shared" si="13"/>
        <v>0</v>
      </c>
      <c r="N240" s="213">
        <f t="shared" si="9"/>
        <v>0.74</v>
      </c>
      <c r="O240" s="213">
        <f t="shared" si="9"/>
        <v>0.7</v>
      </c>
      <c r="P240" s="213" t="e">
        <f t="shared" si="10"/>
        <v>#DIV/0!</v>
      </c>
      <c r="Q240" s="213" t="e">
        <f t="shared" si="10"/>
        <v>#DIV/0!</v>
      </c>
    </row>
    <row r="241" spans="1:17" ht="17.25" customHeight="1">
      <c r="A241" s="44" t="s">
        <v>238</v>
      </c>
      <c r="B241" s="44"/>
      <c r="C241" s="46" t="s">
        <v>245</v>
      </c>
      <c r="D241" s="46" t="s">
        <v>87</v>
      </c>
      <c r="E241" s="46" t="s">
        <v>211</v>
      </c>
      <c r="F241" s="46" t="s">
        <v>421</v>
      </c>
      <c r="G241" s="46"/>
      <c r="H241" s="572">
        <f t="shared" si="13"/>
        <v>0.74</v>
      </c>
      <c r="I241" s="603">
        <f t="shared" si="13"/>
        <v>0.7</v>
      </c>
      <c r="J241" s="324"/>
      <c r="K241" s="204">
        <f t="shared" si="13"/>
        <v>0</v>
      </c>
      <c r="L241" s="204">
        <f t="shared" si="13"/>
        <v>0</v>
      </c>
      <c r="N241" s="213">
        <f t="shared" si="9"/>
        <v>0.74</v>
      </c>
      <c r="O241" s="213">
        <f t="shared" si="9"/>
        <v>0.7</v>
      </c>
      <c r="P241" s="213" t="e">
        <f t="shared" si="10"/>
        <v>#DIV/0!</v>
      </c>
      <c r="Q241" s="213" t="e">
        <f t="shared" si="10"/>
        <v>#DIV/0!</v>
      </c>
    </row>
    <row r="242" spans="1:17" ht="18.75" customHeight="1">
      <c r="A242" s="255" t="s">
        <v>239</v>
      </c>
      <c r="B242" s="255"/>
      <c r="C242" s="46" t="s">
        <v>245</v>
      </c>
      <c r="D242" s="46" t="s">
        <v>87</v>
      </c>
      <c r="E242" s="46" t="s">
        <v>211</v>
      </c>
      <c r="F242" s="46" t="s">
        <v>421</v>
      </c>
      <c r="G242" s="46" t="s">
        <v>203</v>
      </c>
      <c r="H242" s="572">
        <v>0.74</v>
      </c>
      <c r="I242" s="603">
        <v>0.7</v>
      </c>
      <c r="J242" s="324"/>
      <c r="K242" s="204">
        <v>0</v>
      </c>
      <c r="L242" s="204"/>
      <c r="N242" s="213">
        <f t="shared" si="9"/>
        <v>0.74</v>
      </c>
      <c r="O242" s="213">
        <f t="shared" si="9"/>
        <v>0.7</v>
      </c>
      <c r="P242" s="213" t="e">
        <f t="shared" si="10"/>
        <v>#DIV/0!</v>
      </c>
      <c r="Q242" s="213" t="e">
        <f t="shared" si="10"/>
        <v>#DIV/0!</v>
      </c>
    </row>
    <row r="243" spans="1:17" s="9" customFormat="1" ht="30.75" customHeight="1">
      <c r="A243" s="560" t="s">
        <v>287</v>
      </c>
      <c r="B243" s="560"/>
      <c r="C243" s="45" t="s">
        <v>245</v>
      </c>
      <c r="D243" s="45" t="s">
        <v>246</v>
      </c>
      <c r="E243" s="45"/>
      <c r="F243" s="45"/>
      <c r="G243" s="45"/>
      <c r="H243" s="573">
        <f aca="true" t="shared" si="14" ref="H243:L244">H244</f>
        <v>137.91</v>
      </c>
      <c r="I243" s="614">
        <f t="shared" si="14"/>
        <v>107.8</v>
      </c>
      <c r="J243" s="343"/>
      <c r="K243" s="205">
        <f t="shared" si="14"/>
        <v>64.3</v>
      </c>
      <c r="L243" s="205">
        <f t="shared" si="14"/>
        <v>64.3</v>
      </c>
      <c r="N243" s="213">
        <f t="shared" si="9"/>
        <v>73.61</v>
      </c>
      <c r="O243" s="213">
        <f t="shared" si="9"/>
        <v>43.5</v>
      </c>
      <c r="P243" s="213">
        <f t="shared" si="10"/>
        <v>214.47900466562987</v>
      </c>
      <c r="Q243" s="213">
        <f t="shared" si="10"/>
        <v>167.651632970451</v>
      </c>
    </row>
    <row r="244" spans="1:17" ht="17.25">
      <c r="A244" s="255" t="s">
        <v>320</v>
      </c>
      <c r="B244" s="255"/>
      <c r="C244" s="46" t="s">
        <v>245</v>
      </c>
      <c r="D244" s="46" t="s">
        <v>246</v>
      </c>
      <c r="E244" s="46" t="s">
        <v>222</v>
      </c>
      <c r="F244" s="46"/>
      <c r="G244" s="46"/>
      <c r="H244" s="565">
        <f t="shared" si="14"/>
        <v>137.91</v>
      </c>
      <c r="I244" s="695">
        <f t="shared" si="14"/>
        <v>107.8</v>
      </c>
      <c r="J244" s="340"/>
      <c r="K244" s="202">
        <f t="shared" si="14"/>
        <v>64.3</v>
      </c>
      <c r="L244" s="202">
        <f t="shared" si="14"/>
        <v>64.3</v>
      </c>
      <c r="N244" s="213">
        <f t="shared" si="9"/>
        <v>73.61</v>
      </c>
      <c r="O244" s="213">
        <f t="shared" si="9"/>
        <v>43.5</v>
      </c>
      <c r="P244" s="213">
        <f t="shared" si="10"/>
        <v>214.47900466562987</v>
      </c>
      <c r="Q244" s="213">
        <f t="shared" si="10"/>
        <v>167.651632970451</v>
      </c>
    </row>
    <row r="245" spans="1:17" ht="17.25">
      <c r="A245" s="255" t="s">
        <v>101</v>
      </c>
      <c r="B245" s="255"/>
      <c r="C245" s="46" t="s">
        <v>245</v>
      </c>
      <c r="D245" s="46" t="s">
        <v>246</v>
      </c>
      <c r="E245" s="46" t="s">
        <v>222</v>
      </c>
      <c r="F245" s="46" t="s">
        <v>422</v>
      </c>
      <c r="G245" s="46"/>
      <c r="H245" s="572">
        <f>H247</f>
        <v>137.91</v>
      </c>
      <c r="I245" s="603">
        <f>I247</f>
        <v>107.8</v>
      </c>
      <c r="J245" s="324"/>
      <c r="K245" s="204">
        <f>K247</f>
        <v>64.3</v>
      </c>
      <c r="L245" s="204">
        <f>L247</f>
        <v>64.3</v>
      </c>
      <c r="N245" s="213">
        <f t="shared" si="9"/>
        <v>73.61</v>
      </c>
      <c r="O245" s="213">
        <f t="shared" si="9"/>
        <v>43.5</v>
      </c>
      <c r="P245" s="213">
        <f t="shared" si="10"/>
        <v>214.47900466562987</v>
      </c>
      <c r="Q245" s="213">
        <f t="shared" si="10"/>
        <v>167.651632970451</v>
      </c>
    </row>
    <row r="246" spans="1:17" ht="17.25" hidden="1">
      <c r="A246" s="255" t="s">
        <v>101</v>
      </c>
      <c r="B246" s="255"/>
      <c r="C246" s="46"/>
      <c r="D246" s="46"/>
      <c r="E246" s="46"/>
      <c r="F246" s="46"/>
      <c r="G246" s="46"/>
      <c r="H246" s="572"/>
      <c r="I246" s="702"/>
      <c r="J246" s="324"/>
      <c r="K246" s="351"/>
      <c r="L246" s="204"/>
      <c r="N246" s="213"/>
      <c r="O246" s="213"/>
      <c r="P246" s="213"/>
      <c r="Q246" s="213"/>
    </row>
    <row r="247" spans="1:17" ht="50.25" customHeight="1">
      <c r="A247" s="263" t="s">
        <v>66</v>
      </c>
      <c r="B247" s="263"/>
      <c r="C247" s="46" t="s">
        <v>245</v>
      </c>
      <c r="D247" s="46" t="s">
        <v>246</v>
      </c>
      <c r="E247" s="46" t="s">
        <v>222</v>
      </c>
      <c r="F247" s="46" t="s">
        <v>423</v>
      </c>
      <c r="G247" s="46"/>
      <c r="H247" s="572">
        <f>H248+H253+18.44</f>
        <v>137.91</v>
      </c>
      <c r="I247" s="702">
        <f>I248+I253+I250</f>
        <v>107.8</v>
      </c>
      <c r="J247" s="350"/>
      <c r="K247" s="351">
        <f>K248+K253</f>
        <v>64.3</v>
      </c>
      <c r="L247" s="204">
        <f>L248+L253</f>
        <v>64.3</v>
      </c>
      <c r="N247" s="213">
        <f t="shared" si="9"/>
        <v>73.61</v>
      </c>
      <c r="O247" s="213">
        <f t="shared" si="9"/>
        <v>43.5</v>
      </c>
      <c r="P247" s="213">
        <f t="shared" si="10"/>
        <v>214.47900466562987</v>
      </c>
      <c r="Q247" s="213">
        <f t="shared" si="10"/>
        <v>167.651632970451</v>
      </c>
    </row>
    <row r="248" spans="1:17" s="9" customFormat="1" ht="30" customHeight="1">
      <c r="A248" s="254" t="s">
        <v>67</v>
      </c>
      <c r="B248" s="254"/>
      <c r="C248" s="45" t="s">
        <v>245</v>
      </c>
      <c r="D248" s="45" t="s">
        <v>246</v>
      </c>
      <c r="E248" s="45" t="s">
        <v>222</v>
      </c>
      <c r="F248" s="45" t="s">
        <v>424</v>
      </c>
      <c r="G248" s="45"/>
      <c r="H248" s="573">
        <f>H249</f>
        <v>82.55</v>
      </c>
      <c r="I248" s="614">
        <f>I249</f>
        <v>60.7</v>
      </c>
      <c r="J248" s="343"/>
      <c r="K248" s="205">
        <f>K249</f>
        <v>48.6</v>
      </c>
      <c r="L248" s="205">
        <f>L249</f>
        <v>48.6</v>
      </c>
      <c r="N248" s="213">
        <f t="shared" si="9"/>
        <v>33.949999999999996</v>
      </c>
      <c r="O248" s="213">
        <f t="shared" si="9"/>
        <v>12.100000000000001</v>
      </c>
      <c r="P248" s="213">
        <f t="shared" si="10"/>
        <v>169.85596707818928</v>
      </c>
      <c r="Q248" s="213">
        <f t="shared" si="10"/>
        <v>124.89711934156378</v>
      </c>
    </row>
    <row r="249" spans="1:17" ht="17.25">
      <c r="A249" s="44" t="s">
        <v>101</v>
      </c>
      <c r="B249" s="44"/>
      <c r="C249" s="46" t="s">
        <v>245</v>
      </c>
      <c r="D249" s="46" t="s">
        <v>246</v>
      </c>
      <c r="E249" s="46" t="s">
        <v>222</v>
      </c>
      <c r="F249" s="46" t="s">
        <v>424</v>
      </c>
      <c r="G249" s="46" t="s">
        <v>214</v>
      </c>
      <c r="H249" s="565">
        <v>82.55</v>
      </c>
      <c r="I249" s="695">
        <v>60.7</v>
      </c>
      <c r="J249" s="324"/>
      <c r="K249" s="202">
        <v>48.6</v>
      </c>
      <c r="L249" s="202">
        <v>48.6</v>
      </c>
      <c r="N249" s="213">
        <f t="shared" si="9"/>
        <v>33.949999999999996</v>
      </c>
      <c r="O249" s="213">
        <f t="shared" si="9"/>
        <v>12.100000000000001</v>
      </c>
      <c r="P249" s="213">
        <f t="shared" si="10"/>
        <v>169.85596707818928</v>
      </c>
      <c r="Q249" s="213">
        <f t="shared" si="10"/>
        <v>124.89711934156378</v>
      </c>
    </row>
    <row r="250" spans="1:17" ht="39" customHeight="1">
      <c r="A250" s="254" t="s">
        <v>515</v>
      </c>
      <c r="B250" s="44"/>
      <c r="C250" s="46" t="s">
        <v>245</v>
      </c>
      <c r="D250" s="46" t="s">
        <v>246</v>
      </c>
      <c r="E250" s="46" t="s">
        <v>222</v>
      </c>
      <c r="F250" s="45" t="s">
        <v>516</v>
      </c>
      <c r="G250" s="46" t="s">
        <v>214</v>
      </c>
      <c r="H250" s="657">
        <f>H251</f>
        <v>18.45</v>
      </c>
      <c r="I250" s="603">
        <f>I251</f>
        <v>19.8</v>
      </c>
      <c r="J250" s="324"/>
      <c r="K250" s="204">
        <v>25.6</v>
      </c>
      <c r="L250" s="204">
        <v>25.6</v>
      </c>
      <c r="N250" s="213">
        <f t="shared" si="9"/>
        <v>-7.150000000000002</v>
      </c>
      <c r="O250" s="213">
        <f t="shared" si="9"/>
        <v>-5.800000000000001</v>
      </c>
      <c r="P250" s="213">
        <f t="shared" si="10"/>
        <v>72.07031249999999</v>
      </c>
      <c r="Q250" s="213">
        <f t="shared" si="10"/>
        <v>77.34375</v>
      </c>
    </row>
    <row r="251" spans="1:17" ht="17.25">
      <c r="A251" s="44" t="s">
        <v>101</v>
      </c>
      <c r="B251" s="44"/>
      <c r="C251" s="46" t="s">
        <v>245</v>
      </c>
      <c r="D251" s="46" t="s">
        <v>246</v>
      </c>
      <c r="E251" s="46" t="s">
        <v>222</v>
      </c>
      <c r="F251" s="46" t="s">
        <v>516</v>
      </c>
      <c r="G251" s="46" t="s">
        <v>214</v>
      </c>
      <c r="H251" s="634">
        <v>18.45</v>
      </c>
      <c r="I251" s="603">
        <v>19.8</v>
      </c>
      <c r="J251" s="324"/>
      <c r="K251" s="204">
        <v>25.6</v>
      </c>
      <c r="L251" s="204">
        <v>25.6</v>
      </c>
      <c r="N251" s="213">
        <f aca="true" t="shared" si="15" ref="N251:O254">H251-K251</f>
        <v>-7.150000000000002</v>
      </c>
      <c r="O251" s="213">
        <f t="shared" si="15"/>
        <v>-5.800000000000001</v>
      </c>
      <c r="P251" s="213">
        <f aca="true" t="shared" si="16" ref="P251:Q254">H251/K251*100</f>
        <v>72.07031249999999</v>
      </c>
      <c r="Q251" s="213">
        <f t="shared" si="16"/>
        <v>77.34375</v>
      </c>
    </row>
    <row r="252" spans="1:17" ht="27" hidden="1">
      <c r="A252" s="263" t="s">
        <v>20</v>
      </c>
      <c r="B252" s="263"/>
      <c r="C252" s="46" t="s">
        <v>245</v>
      </c>
      <c r="D252" s="46" t="s">
        <v>246</v>
      </c>
      <c r="E252" s="46" t="s">
        <v>222</v>
      </c>
      <c r="F252" s="46" t="s">
        <v>425</v>
      </c>
      <c r="G252" s="46" t="s">
        <v>214</v>
      </c>
      <c r="H252" s="572">
        <v>25.6</v>
      </c>
      <c r="I252" s="603">
        <v>25.6</v>
      </c>
      <c r="J252" s="324"/>
      <c r="K252" s="204">
        <v>25.6</v>
      </c>
      <c r="L252" s="204">
        <v>25.6</v>
      </c>
      <c r="N252" s="213">
        <f t="shared" si="15"/>
        <v>0</v>
      </c>
      <c r="O252" s="213">
        <f t="shared" si="15"/>
        <v>0</v>
      </c>
      <c r="P252" s="213">
        <f t="shared" si="16"/>
        <v>100</v>
      </c>
      <c r="Q252" s="213">
        <f t="shared" si="16"/>
        <v>100</v>
      </c>
    </row>
    <row r="253" spans="1:17" s="9" customFormat="1" ht="29.25" customHeight="1">
      <c r="A253" s="542" t="s">
        <v>347</v>
      </c>
      <c r="B253" s="542"/>
      <c r="C253" s="45" t="s">
        <v>245</v>
      </c>
      <c r="D253" s="45" t="s">
        <v>246</v>
      </c>
      <c r="E253" s="45" t="s">
        <v>222</v>
      </c>
      <c r="F253" s="45" t="s">
        <v>343</v>
      </c>
      <c r="G253" s="45"/>
      <c r="H253" s="573">
        <f>H254</f>
        <v>36.92</v>
      </c>
      <c r="I253" s="614">
        <f>I254</f>
        <v>27.3</v>
      </c>
      <c r="J253" s="344"/>
      <c r="K253" s="205">
        <f>K254</f>
        <v>15.7</v>
      </c>
      <c r="L253" s="205">
        <f>L254</f>
        <v>15.7</v>
      </c>
      <c r="N253" s="213">
        <f t="shared" si="15"/>
        <v>21.220000000000002</v>
      </c>
      <c r="O253" s="213">
        <f t="shared" si="15"/>
        <v>11.600000000000001</v>
      </c>
      <c r="P253" s="213">
        <f t="shared" si="16"/>
        <v>235.15923566878985</v>
      </c>
      <c r="Q253" s="213">
        <f t="shared" si="16"/>
        <v>173.88535031847135</v>
      </c>
    </row>
    <row r="254" spans="1:17" ht="17.25">
      <c r="A254" s="44" t="s">
        <v>101</v>
      </c>
      <c r="B254" s="44"/>
      <c r="C254" s="46" t="s">
        <v>245</v>
      </c>
      <c r="D254" s="46" t="s">
        <v>246</v>
      </c>
      <c r="E254" s="46" t="s">
        <v>222</v>
      </c>
      <c r="F254" s="46" t="s">
        <v>343</v>
      </c>
      <c r="G254" s="46" t="s">
        <v>214</v>
      </c>
      <c r="H254" s="572">
        <v>36.92</v>
      </c>
      <c r="I254" s="603">
        <v>27.3</v>
      </c>
      <c r="J254" s="324"/>
      <c r="K254" s="204">
        <v>15.7</v>
      </c>
      <c r="L254" s="204">
        <v>15.7</v>
      </c>
      <c r="N254" s="213">
        <f t="shared" si="15"/>
        <v>21.220000000000002</v>
      </c>
      <c r="O254" s="213">
        <f t="shared" si="15"/>
        <v>11.600000000000001</v>
      </c>
      <c r="P254" s="213">
        <f t="shared" si="16"/>
        <v>235.15923566878985</v>
      </c>
      <c r="Q254" s="213">
        <f t="shared" si="16"/>
        <v>173.88535031847135</v>
      </c>
    </row>
    <row r="255" spans="1:12" ht="18" hidden="1">
      <c r="A255" s="338" t="s">
        <v>54</v>
      </c>
      <c r="B255" s="338"/>
      <c r="C255" s="331" t="s">
        <v>245</v>
      </c>
      <c r="D255" s="331" t="s">
        <v>246</v>
      </c>
      <c r="E255" s="331" t="s">
        <v>222</v>
      </c>
      <c r="F255" s="331" t="s">
        <v>68</v>
      </c>
      <c r="G255" s="331" t="s">
        <v>214</v>
      </c>
      <c r="H255" s="341">
        <v>22.9</v>
      </c>
      <c r="I255" s="341">
        <v>22.9</v>
      </c>
      <c r="J255" s="324"/>
      <c r="K255" s="98">
        <v>22.9</v>
      </c>
      <c r="L255" s="98">
        <v>22.9</v>
      </c>
    </row>
    <row r="256" spans="1:12" ht="18" hidden="1">
      <c r="A256" s="336" t="s">
        <v>18</v>
      </c>
      <c r="B256" s="336"/>
      <c r="C256" s="331" t="s">
        <v>245</v>
      </c>
      <c r="D256" s="331" t="s">
        <v>246</v>
      </c>
      <c r="E256" s="331" t="s">
        <v>222</v>
      </c>
      <c r="F256" s="331" t="s">
        <v>68</v>
      </c>
      <c r="G256" s="331" t="s">
        <v>214</v>
      </c>
      <c r="H256" s="341">
        <v>22.9</v>
      </c>
      <c r="I256" s="341">
        <v>22.9</v>
      </c>
      <c r="J256" s="324"/>
      <c r="K256" s="98">
        <v>22.9</v>
      </c>
      <c r="L256" s="98">
        <v>22.9</v>
      </c>
    </row>
    <row r="257" spans="1:12" ht="36" hidden="1">
      <c r="A257" s="338" t="s">
        <v>20</v>
      </c>
      <c r="B257" s="338"/>
      <c r="C257" s="331" t="s">
        <v>245</v>
      </c>
      <c r="D257" s="331" t="s">
        <v>246</v>
      </c>
      <c r="E257" s="331" t="s">
        <v>222</v>
      </c>
      <c r="F257" s="331" t="s">
        <v>68</v>
      </c>
      <c r="G257" s="331" t="s">
        <v>214</v>
      </c>
      <c r="H257" s="341">
        <v>22.9</v>
      </c>
      <c r="I257" s="341">
        <v>22.9</v>
      </c>
      <c r="J257" s="324"/>
      <c r="K257" s="98">
        <v>22.9</v>
      </c>
      <c r="L257" s="98">
        <v>22.9</v>
      </c>
    </row>
    <row r="258" spans="1:12" ht="18">
      <c r="A258" s="358"/>
      <c r="B258" s="358"/>
      <c r="C258" s="325"/>
      <c r="D258" s="325"/>
      <c r="E258" s="325"/>
      <c r="F258" s="325"/>
      <c r="G258" s="325"/>
      <c r="H258" s="359"/>
      <c r="I258" s="359"/>
      <c r="J258" s="324"/>
      <c r="K258" s="102"/>
      <c r="L258" s="102"/>
    </row>
    <row r="259" spans="1:12" ht="18" hidden="1">
      <c r="A259" s="358" t="s">
        <v>105</v>
      </c>
      <c r="B259" s="358"/>
      <c r="C259" s="325"/>
      <c r="D259" s="325" t="s">
        <v>187</v>
      </c>
      <c r="E259" s="325"/>
      <c r="F259" s="325"/>
      <c r="G259" s="325"/>
      <c r="H259" s="350"/>
      <c r="I259" s="350"/>
      <c r="J259" s="324"/>
      <c r="K259" s="134"/>
      <c r="L259" s="134"/>
    </row>
    <row r="260" spans="1:12" ht="18" hidden="1">
      <c r="A260" s="360"/>
      <c r="B260" s="360"/>
      <c r="C260" s="325"/>
      <c r="D260" s="361"/>
      <c r="E260" s="361"/>
      <c r="F260" s="361"/>
      <c r="G260" s="361"/>
      <c r="H260" s="362"/>
      <c r="I260" s="362"/>
      <c r="J260" s="324"/>
      <c r="K260" s="136"/>
      <c r="L260" s="136"/>
    </row>
    <row r="261" spans="1:12" ht="17.25">
      <c r="A261" s="363"/>
      <c r="B261" s="363"/>
      <c r="C261" s="361"/>
      <c r="D261" s="361"/>
      <c r="E261" s="361"/>
      <c r="F261" s="361"/>
      <c r="G261" s="361"/>
      <c r="H261" s="362"/>
      <c r="I261" s="362"/>
      <c r="J261" s="324"/>
      <c r="K261" s="136"/>
      <c r="L261" s="136"/>
    </row>
    <row r="262" spans="1:12" ht="18">
      <c r="A262" s="358"/>
      <c r="B262" s="358"/>
      <c r="C262" s="325"/>
      <c r="D262" s="325"/>
      <c r="E262" s="325"/>
      <c r="F262" s="325"/>
      <c r="G262" s="325"/>
      <c r="H262" s="350"/>
      <c r="I262" s="350"/>
      <c r="J262" s="324"/>
      <c r="K262" s="134"/>
      <c r="L262" s="134"/>
    </row>
    <row r="263" spans="1:12" ht="18">
      <c r="A263" s="358"/>
      <c r="B263" s="358"/>
      <c r="C263" s="325"/>
      <c r="D263" s="325"/>
      <c r="E263" s="325"/>
      <c r="F263" s="325"/>
      <c r="G263" s="325"/>
      <c r="H263" s="350"/>
      <c r="I263" s="350"/>
      <c r="J263" s="324"/>
      <c r="K263" s="134"/>
      <c r="L263" s="134"/>
    </row>
    <row r="264" spans="1:12" ht="13.5">
      <c r="A264" s="133"/>
      <c r="B264" s="133"/>
      <c r="C264" s="101"/>
      <c r="D264" s="101"/>
      <c r="E264" s="101"/>
      <c r="F264" s="101"/>
      <c r="G264" s="101"/>
      <c r="H264" s="134"/>
      <c r="I264" s="134"/>
      <c r="K264" s="134"/>
      <c r="L264" s="134"/>
    </row>
    <row r="265" spans="1:12" ht="13.5">
      <c r="A265" s="133"/>
      <c r="B265" s="133"/>
      <c r="C265" s="101"/>
      <c r="D265" s="101"/>
      <c r="E265" s="101"/>
      <c r="F265" s="101"/>
      <c r="G265" s="101"/>
      <c r="H265" s="134"/>
      <c r="I265" s="134"/>
      <c r="K265" s="134"/>
      <c r="L265" s="134"/>
    </row>
    <row r="266" spans="1:12" ht="13.5">
      <c r="A266" s="138"/>
      <c r="B266" s="138"/>
      <c r="C266" s="135"/>
      <c r="D266" s="135"/>
      <c r="E266" s="135"/>
      <c r="F266" s="135"/>
      <c r="G266" s="101"/>
      <c r="H266" s="134"/>
      <c r="I266" s="134"/>
      <c r="K266" s="134"/>
      <c r="L266" s="134"/>
    </row>
    <row r="267" spans="1:12" ht="13.5">
      <c r="A267" s="137"/>
      <c r="B267" s="137"/>
      <c r="C267" s="135"/>
      <c r="D267" s="135"/>
      <c r="E267" s="135"/>
      <c r="F267" s="135"/>
      <c r="G267" s="135"/>
      <c r="H267" s="136"/>
      <c r="I267" s="136"/>
      <c r="K267" s="136"/>
      <c r="L267" s="136"/>
    </row>
    <row r="268" spans="1:12" ht="13.5">
      <c r="A268" s="104"/>
      <c r="B268" s="104"/>
      <c r="C268" s="101"/>
      <c r="D268" s="101"/>
      <c r="E268" s="101"/>
      <c r="F268" s="101"/>
      <c r="G268" s="101"/>
      <c r="H268" s="134"/>
      <c r="I268" s="134"/>
      <c r="K268" s="134"/>
      <c r="L268" s="134"/>
    </row>
    <row r="269" spans="1:12" ht="13.5">
      <c r="A269" s="105"/>
      <c r="B269" s="105"/>
      <c r="C269" s="101"/>
      <c r="D269" s="101"/>
      <c r="E269" s="101"/>
      <c r="F269" s="101"/>
      <c r="G269" s="101"/>
      <c r="H269" s="134"/>
      <c r="I269" s="134"/>
      <c r="K269" s="134"/>
      <c r="L269" s="134"/>
    </row>
    <row r="270" spans="1:12" ht="13.5">
      <c r="A270" s="105"/>
      <c r="B270" s="105"/>
      <c r="C270" s="101"/>
      <c r="D270" s="101"/>
      <c r="E270" s="101"/>
      <c r="F270" s="101"/>
      <c r="G270" s="101"/>
      <c r="H270" s="134"/>
      <c r="I270" s="134"/>
      <c r="K270" s="134"/>
      <c r="L270" s="134"/>
    </row>
    <row r="271" spans="1:12" ht="13.5">
      <c r="A271" s="105"/>
      <c r="B271" s="105"/>
      <c r="C271" s="101"/>
      <c r="D271" s="101"/>
      <c r="E271" s="101"/>
      <c r="F271" s="101"/>
      <c r="G271" s="101"/>
      <c r="H271" s="134"/>
      <c r="I271" s="134"/>
      <c r="K271" s="134"/>
      <c r="L271" s="134"/>
    </row>
    <row r="272" spans="1:12" ht="13.5">
      <c r="A272" s="137"/>
      <c r="B272" s="137"/>
      <c r="C272" s="101"/>
      <c r="D272" s="135"/>
      <c r="E272" s="135"/>
      <c r="F272" s="135"/>
      <c r="G272" s="135"/>
      <c r="H272" s="136"/>
      <c r="I272" s="136"/>
      <c r="K272" s="136"/>
      <c r="L272" s="136"/>
    </row>
    <row r="273" spans="1:12" ht="13.5">
      <c r="A273" s="133"/>
      <c r="B273" s="133"/>
      <c r="C273" s="101"/>
      <c r="D273" s="101"/>
      <c r="E273" s="101"/>
      <c r="F273" s="101"/>
      <c r="G273" s="101"/>
      <c r="H273" s="134"/>
      <c r="I273" s="134"/>
      <c r="K273" s="134"/>
      <c r="L273" s="134"/>
    </row>
    <row r="274" spans="1:12" ht="13.5">
      <c r="A274" s="133"/>
      <c r="B274" s="133"/>
      <c r="C274" s="101"/>
      <c r="D274" s="101"/>
      <c r="E274" s="101"/>
      <c r="F274" s="101"/>
      <c r="G274" s="101"/>
      <c r="H274" s="134"/>
      <c r="I274" s="134"/>
      <c r="K274" s="134"/>
      <c r="L274" s="134"/>
    </row>
    <row r="275" spans="1:12" ht="13.5">
      <c r="A275" s="133"/>
      <c r="B275" s="133"/>
      <c r="C275" s="101"/>
      <c r="D275" s="101"/>
      <c r="E275" s="101"/>
      <c r="F275" s="101"/>
      <c r="G275" s="101"/>
      <c r="H275" s="134"/>
      <c r="I275" s="134"/>
      <c r="K275" s="134"/>
      <c r="L275" s="134"/>
    </row>
    <row r="276" spans="1:12" ht="13.5">
      <c r="A276" s="133"/>
      <c r="B276" s="133"/>
      <c r="C276" s="101"/>
      <c r="D276" s="101"/>
      <c r="E276" s="101"/>
      <c r="F276" s="101"/>
      <c r="G276" s="101"/>
      <c r="H276" s="134"/>
      <c r="I276" s="134"/>
      <c r="K276" s="134"/>
      <c r="L276" s="134"/>
    </row>
    <row r="277" spans="1:12" ht="13.5">
      <c r="A277" s="100"/>
      <c r="B277" s="100"/>
      <c r="C277" s="101"/>
      <c r="D277" s="135"/>
      <c r="E277" s="135"/>
      <c r="F277" s="135"/>
      <c r="G277" s="135"/>
      <c r="H277" s="136"/>
      <c r="I277" s="136"/>
      <c r="K277" s="136"/>
      <c r="L277" s="136"/>
    </row>
    <row r="278" spans="1:12" s="9" customFormat="1" ht="13.5">
      <c r="A278" s="137"/>
      <c r="B278" s="137"/>
      <c r="C278" s="135"/>
      <c r="D278" s="135"/>
      <c r="E278" s="135"/>
      <c r="F278" s="135"/>
      <c r="G278" s="135"/>
      <c r="H278" s="136"/>
      <c r="I278" s="136"/>
      <c r="K278" s="136"/>
      <c r="L278" s="136"/>
    </row>
    <row r="279" spans="1:12" ht="13.5">
      <c r="A279" s="137"/>
      <c r="B279" s="137"/>
      <c r="C279" s="135"/>
      <c r="D279" s="135"/>
      <c r="E279" s="135"/>
      <c r="F279" s="135"/>
      <c r="G279" s="135"/>
      <c r="H279" s="136"/>
      <c r="I279" s="136"/>
      <c r="K279" s="136"/>
      <c r="L279" s="136"/>
    </row>
    <row r="280" spans="1:12" ht="13.5">
      <c r="A280" s="105"/>
      <c r="B280" s="105"/>
      <c r="C280" s="101"/>
      <c r="D280" s="101"/>
      <c r="E280" s="101"/>
      <c r="F280" s="101"/>
      <c r="G280" s="101"/>
      <c r="H280" s="134"/>
      <c r="I280" s="134"/>
      <c r="K280" s="134"/>
      <c r="L280" s="134"/>
    </row>
    <row r="281" spans="1:12" ht="13.5">
      <c r="A281" s="133"/>
      <c r="B281" s="133"/>
      <c r="C281" s="101"/>
      <c r="D281" s="101"/>
      <c r="E281" s="101"/>
      <c r="F281" s="101"/>
      <c r="G281" s="101"/>
      <c r="H281" s="134"/>
      <c r="I281" s="134"/>
      <c r="K281" s="134"/>
      <c r="L281" s="134"/>
    </row>
    <row r="282" spans="1:12" ht="13.5">
      <c r="A282" s="133"/>
      <c r="B282" s="133"/>
      <c r="C282" s="101"/>
      <c r="D282" s="101"/>
      <c r="E282" s="101"/>
      <c r="F282" s="101"/>
      <c r="G282" s="101"/>
      <c r="H282" s="134"/>
      <c r="I282" s="134"/>
      <c r="K282" s="134"/>
      <c r="L282" s="134"/>
    </row>
    <row r="283" spans="1:12" ht="13.5">
      <c r="A283" s="133"/>
      <c r="B283" s="133"/>
      <c r="C283" s="101"/>
      <c r="D283" s="101"/>
      <c r="E283" s="101"/>
      <c r="F283" s="101"/>
      <c r="G283" s="101"/>
      <c r="H283" s="134"/>
      <c r="I283" s="134"/>
      <c r="K283" s="134"/>
      <c r="L283" s="134"/>
    </row>
    <row r="284" spans="1:12" s="9" customFormat="1" ht="13.5">
      <c r="A284" s="137"/>
      <c r="B284" s="137"/>
      <c r="C284" s="135"/>
      <c r="D284" s="135"/>
      <c r="E284" s="135"/>
      <c r="F284" s="135"/>
      <c r="G284" s="135"/>
      <c r="H284" s="136"/>
      <c r="I284" s="136"/>
      <c r="K284" s="136"/>
      <c r="L284" s="136"/>
    </row>
    <row r="285" spans="1:12" ht="13.5">
      <c r="A285" s="137"/>
      <c r="B285" s="137"/>
      <c r="C285" s="135"/>
      <c r="D285" s="135"/>
      <c r="E285" s="135"/>
      <c r="F285" s="135"/>
      <c r="G285" s="135"/>
      <c r="H285" s="136"/>
      <c r="I285" s="136"/>
      <c r="K285" s="136"/>
      <c r="L285" s="136"/>
    </row>
    <row r="286" spans="1:12" ht="13.5">
      <c r="A286" s="104"/>
      <c r="B286" s="104"/>
      <c r="C286" s="101"/>
      <c r="D286" s="101"/>
      <c r="E286" s="101"/>
      <c r="F286" s="101"/>
      <c r="G286" s="101"/>
      <c r="H286" s="134"/>
      <c r="I286" s="134"/>
      <c r="K286" s="134"/>
      <c r="L286" s="134"/>
    </row>
    <row r="287" spans="1:12" ht="13.5">
      <c r="A287" s="105"/>
      <c r="B287" s="105"/>
      <c r="C287" s="101"/>
      <c r="D287" s="101"/>
      <c r="E287" s="101"/>
      <c r="F287" s="101"/>
      <c r="G287" s="101"/>
      <c r="H287" s="134"/>
      <c r="I287" s="134"/>
      <c r="K287" s="134"/>
      <c r="L287" s="134"/>
    </row>
    <row r="288" spans="1:12" ht="13.5">
      <c r="A288" s="105"/>
      <c r="B288" s="105"/>
      <c r="C288" s="101"/>
      <c r="D288" s="101"/>
      <c r="E288" s="101"/>
      <c r="F288" s="101"/>
      <c r="G288" s="101"/>
      <c r="H288" s="134"/>
      <c r="I288" s="134"/>
      <c r="K288" s="134"/>
      <c r="L288" s="134"/>
    </row>
    <row r="289" spans="1:12" ht="13.5">
      <c r="A289" s="105"/>
      <c r="B289" s="105"/>
      <c r="C289" s="101"/>
      <c r="D289" s="101"/>
      <c r="E289" s="101"/>
      <c r="F289" s="101"/>
      <c r="G289" s="101"/>
      <c r="H289" s="134"/>
      <c r="I289" s="134"/>
      <c r="K289" s="134"/>
      <c r="L289" s="134"/>
    </row>
    <row r="290" spans="1:12" ht="13.5">
      <c r="A290" s="137"/>
      <c r="B290" s="137"/>
      <c r="C290" s="135"/>
      <c r="D290" s="135"/>
      <c r="E290" s="135"/>
      <c r="F290" s="135"/>
      <c r="G290" s="135"/>
      <c r="H290" s="136"/>
      <c r="I290" s="136"/>
      <c r="K290" s="136"/>
      <c r="L290" s="136"/>
    </row>
    <row r="291" spans="1:12" ht="13.5">
      <c r="A291" s="104"/>
      <c r="B291" s="104"/>
      <c r="C291" s="101"/>
      <c r="D291" s="101"/>
      <c r="E291" s="101"/>
      <c r="F291" s="101"/>
      <c r="G291" s="101"/>
      <c r="H291" s="134"/>
      <c r="I291" s="134"/>
      <c r="K291" s="134"/>
      <c r="L291" s="134"/>
    </row>
    <row r="292" spans="1:12" ht="13.5">
      <c r="A292" s="133"/>
      <c r="B292" s="133"/>
      <c r="C292" s="101"/>
      <c r="D292" s="101"/>
      <c r="E292" s="101"/>
      <c r="F292" s="101"/>
      <c r="G292" s="101"/>
      <c r="H292" s="134"/>
      <c r="I292" s="134"/>
      <c r="K292" s="134"/>
      <c r="L292" s="134"/>
    </row>
    <row r="293" spans="1:12" ht="13.5">
      <c r="A293" s="105"/>
      <c r="B293" s="105"/>
      <c r="C293" s="101"/>
      <c r="D293" s="101"/>
      <c r="E293" s="101"/>
      <c r="F293" s="101"/>
      <c r="G293" s="101"/>
      <c r="H293" s="134"/>
      <c r="I293" s="134"/>
      <c r="K293" s="134"/>
      <c r="L293" s="134"/>
    </row>
    <row r="294" spans="1:12" ht="13.5">
      <c r="A294" s="105"/>
      <c r="B294" s="105"/>
      <c r="C294" s="101"/>
      <c r="D294" s="101"/>
      <c r="E294" s="101"/>
      <c r="F294" s="101"/>
      <c r="G294" s="101"/>
      <c r="H294" s="134"/>
      <c r="I294" s="134"/>
      <c r="K294" s="134"/>
      <c r="L294" s="134"/>
    </row>
    <row r="295" spans="1:12" s="4" customFormat="1" ht="13.5">
      <c r="A295" s="100"/>
      <c r="B295" s="100"/>
      <c r="C295" s="135"/>
      <c r="D295" s="135"/>
      <c r="E295" s="135"/>
      <c r="F295" s="135"/>
      <c r="G295" s="135"/>
      <c r="H295" s="139"/>
      <c r="I295" s="139"/>
      <c r="K295" s="139"/>
      <c r="L295" s="139"/>
    </row>
    <row r="296" spans="1:12" ht="13.5">
      <c r="A296" s="140"/>
      <c r="B296" s="140"/>
      <c r="C296" s="135"/>
      <c r="D296" s="135"/>
      <c r="E296" s="135"/>
      <c r="F296" s="135"/>
      <c r="G296" s="135"/>
      <c r="H296" s="139"/>
      <c r="I296" s="139"/>
      <c r="K296" s="139"/>
      <c r="L296" s="139"/>
    </row>
    <row r="297" spans="1:12" ht="14.25">
      <c r="A297" s="141"/>
      <c r="B297" s="141"/>
      <c r="C297" s="135"/>
      <c r="D297" s="135"/>
      <c r="E297" s="135"/>
      <c r="F297" s="135"/>
      <c r="G297" s="135"/>
      <c r="H297" s="139"/>
      <c r="I297" s="139"/>
      <c r="K297" s="139"/>
      <c r="L297" s="139"/>
    </row>
    <row r="298" spans="1:12" ht="14.25">
      <c r="A298" s="103"/>
      <c r="B298" s="103"/>
      <c r="C298" s="135"/>
      <c r="D298" s="135"/>
      <c r="E298" s="135"/>
      <c r="F298" s="140"/>
      <c r="G298" s="135"/>
      <c r="H298" s="139"/>
      <c r="I298" s="139"/>
      <c r="K298" s="139"/>
      <c r="L298" s="139"/>
    </row>
    <row r="299" spans="1:12" ht="13.5">
      <c r="A299" s="105"/>
      <c r="B299" s="105"/>
      <c r="C299" s="101"/>
      <c r="D299" s="101"/>
      <c r="E299" s="101"/>
      <c r="F299" s="106"/>
      <c r="G299" s="101"/>
      <c r="H299" s="102"/>
      <c r="I299" s="102"/>
      <c r="K299" s="102"/>
      <c r="L299" s="102"/>
    </row>
    <row r="300" spans="1:12" ht="13.5">
      <c r="A300" s="138"/>
      <c r="B300" s="138"/>
      <c r="C300" s="135"/>
      <c r="D300" s="135"/>
      <c r="E300" s="135"/>
      <c r="F300" s="135"/>
      <c r="G300" s="135"/>
      <c r="H300" s="139"/>
      <c r="I300" s="139"/>
      <c r="K300" s="139"/>
      <c r="L300" s="139"/>
    </row>
    <row r="301" spans="1:12" ht="14.25">
      <c r="A301" s="103"/>
      <c r="B301" s="103"/>
      <c r="C301" s="135"/>
      <c r="D301" s="135"/>
      <c r="E301" s="135"/>
      <c r="F301" s="135"/>
      <c r="G301" s="135"/>
      <c r="H301" s="139"/>
      <c r="I301" s="139"/>
      <c r="K301" s="139"/>
      <c r="L301" s="139"/>
    </row>
    <row r="302" spans="1:12" ht="14.25">
      <c r="A302" s="103"/>
      <c r="B302" s="103"/>
      <c r="C302" s="135"/>
      <c r="D302" s="135"/>
      <c r="E302" s="135"/>
      <c r="F302" s="135"/>
      <c r="G302" s="135"/>
      <c r="H302" s="139"/>
      <c r="I302" s="139"/>
      <c r="K302" s="139"/>
      <c r="L302" s="139"/>
    </row>
    <row r="303" spans="1:12" ht="14.25">
      <c r="A303" s="103"/>
      <c r="B303" s="103"/>
      <c r="C303" s="135"/>
      <c r="D303" s="135"/>
      <c r="E303" s="135"/>
      <c r="F303" s="135"/>
      <c r="G303" s="135"/>
      <c r="H303" s="139"/>
      <c r="I303" s="139"/>
      <c r="K303" s="139"/>
      <c r="L303" s="139"/>
    </row>
    <row r="304" spans="1:12" ht="14.25">
      <c r="A304" s="103"/>
      <c r="B304" s="103"/>
      <c r="C304" s="135"/>
      <c r="D304" s="135"/>
      <c r="E304" s="135"/>
      <c r="F304" s="135"/>
      <c r="G304" s="135"/>
      <c r="H304" s="139"/>
      <c r="I304" s="139"/>
      <c r="K304" s="139"/>
      <c r="L304" s="139"/>
    </row>
    <row r="305" spans="1:12" ht="14.25">
      <c r="A305" s="103"/>
      <c r="B305" s="103"/>
      <c r="C305" s="135"/>
      <c r="D305" s="135"/>
      <c r="E305" s="135"/>
      <c r="F305" s="135"/>
      <c r="G305" s="135"/>
      <c r="H305" s="139"/>
      <c r="I305" s="139"/>
      <c r="K305" s="139"/>
      <c r="L305" s="139"/>
    </row>
    <row r="306" spans="1:12" ht="14.25">
      <c r="A306" s="103"/>
      <c r="B306" s="103"/>
      <c r="C306" s="135"/>
      <c r="D306" s="135"/>
      <c r="E306" s="135"/>
      <c r="F306" s="135"/>
      <c r="G306" s="135"/>
      <c r="H306" s="136"/>
      <c r="I306" s="136"/>
      <c r="K306" s="136"/>
      <c r="L306" s="136"/>
    </row>
    <row r="307" spans="1:12" ht="14.25">
      <c r="A307" s="103"/>
      <c r="B307" s="103"/>
      <c r="C307" s="135"/>
      <c r="D307" s="135"/>
      <c r="E307" s="135"/>
      <c r="F307" s="135"/>
      <c r="G307" s="135"/>
      <c r="H307" s="136"/>
      <c r="I307" s="136"/>
      <c r="K307" s="136"/>
      <c r="L307" s="136"/>
    </row>
    <row r="308" spans="1:12" ht="14.25">
      <c r="A308" s="103"/>
      <c r="B308" s="103"/>
      <c r="C308" s="135"/>
      <c r="D308" s="135"/>
      <c r="E308" s="135"/>
      <c r="F308" s="135"/>
      <c r="G308" s="135"/>
      <c r="H308" s="139"/>
      <c r="I308" s="139"/>
      <c r="K308" s="139"/>
      <c r="L308" s="139"/>
    </row>
    <row r="309" spans="1:12" ht="14.25">
      <c r="A309" s="103"/>
      <c r="B309" s="103"/>
      <c r="C309" s="135"/>
      <c r="D309" s="135"/>
      <c r="E309" s="135"/>
      <c r="F309" s="135"/>
      <c r="G309" s="135"/>
      <c r="H309" s="139"/>
      <c r="I309" s="139"/>
      <c r="K309" s="139"/>
      <c r="L309" s="139"/>
    </row>
    <row r="310" spans="1:12" ht="14.25">
      <c r="A310" s="103"/>
      <c r="B310" s="103"/>
      <c r="C310" s="135"/>
      <c r="D310" s="135"/>
      <c r="E310" s="135"/>
      <c r="F310" s="135"/>
      <c r="G310" s="135"/>
      <c r="H310" s="139"/>
      <c r="I310" s="139"/>
      <c r="K310" s="139"/>
      <c r="L310" s="139"/>
    </row>
    <row r="311" spans="1:12" ht="14.25">
      <c r="A311" s="103"/>
      <c r="B311" s="103"/>
      <c r="C311" s="135"/>
      <c r="D311" s="135"/>
      <c r="E311" s="135"/>
      <c r="F311" s="135"/>
      <c r="G311" s="135"/>
      <c r="H311" s="139"/>
      <c r="I311" s="139"/>
      <c r="K311" s="139"/>
      <c r="L311" s="139"/>
    </row>
    <row r="312" spans="1:12" ht="14.25">
      <c r="A312" s="103"/>
      <c r="B312" s="103"/>
      <c r="C312" s="135"/>
      <c r="D312" s="135"/>
      <c r="E312" s="135"/>
      <c r="F312" s="135"/>
      <c r="G312" s="135"/>
      <c r="H312" s="136"/>
      <c r="I312" s="136"/>
      <c r="K312" s="136"/>
      <c r="L312" s="136"/>
    </row>
    <row r="313" spans="1:12" ht="14.25">
      <c r="A313" s="103"/>
      <c r="B313" s="103"/>
      <c r="C313" s="135"/>
      <c r="D313" s="135"/>
      <c r="E313" s="135"/>
      <c r="F313" s="135"/>
      <c r="G313" s="135"/>
      <c r="H313" s="136"/>
      <c r="I313" s="136"/>
      <c r="K313" s="136"/>
      <c r="L313" s="136"/>
    </row>
    <row r="314" spans="1:12" ht="14.25">
      <c r="A314" s="103"/>
      <c r="B314" s="103"/>
      <c r="C314" s="135"/>
      <c r="D314" s="135"/>
      <c r="E314" s="135"/>
      <c r="F314" s="135"/>
      <c r="G314" s="135"/>
      <c r="H314" s="139"/>
      <c r="I314" s="139"/>
      <c r="K314" s="139"/>
      <c r="L314" s="139"/>
    </row>
    <row r="315" spans="1:12" ht="14.25">
      <c r="A315" s="103"/>
      <c r="B315" s="103"/>
      <c r="C315" s="135"/>
      <c r="D315" s="135"/>
      <c r="E315" s="135"/>
      <c r="F315" s="135"/>
      <c r="G315" s="135"/>
      <c r="H315" s="139"/>
      <c r="I315" s="139"/>
      <c r="K315" s="139"/>
      <c r="L315" s="139"/>
    </row>
    <row r="316" spans="1:12" ht="14.25">
      <c r="A316" s="103"/>
      <c r="B316" s="103"/>
      <c r="C316" s="135"/>
      <c r="D316" s="135"/>
      <c r="E316" s="135"/>
      <c r="F316" s="135"/>
      <c r="G316" s="135"/>
      <c r="H316" s="139"/>
      <c r="I316" s="139"/>
      <c r="K316" s="139"/>
      <c r="L316" s="139"/>
    </row>
    <row r="317" spans="1:12" ht="14.25">
      <c r="A317" s="103"/>
      <c r="B317" s="103"/>
      <c r="C317" s="135"/>
      <c r="D317" s="135"/>
      <c r="E317" s="135"/>
      <c r="F317" s="135"/>
      <c r="G317" s="135"/>
      <c r="H317" s="139"/>
      <c r="I317" s="139"/>
      <c r="K317" s="139"/>
      <c r="L317" s="139"/>
    </row>
    <row r="318" spans="1:12" ht="14.25">
      <c r="A318" s="103"/>
      <c r="B318" s="103"/>
      <c r="C318" s="135"/>
      <c r="D318" s="135"/>
      <c r="E318" s="135"/>
      <c r="F318" s="135"/>
      <c r="G318" s="135"/>
      <c r="H318" s="136"/>
      <c r="I318" s="136"/>
      <c r="K318" s="136"/>
      <c r="L318" s="136"/>
    </row>
    <row r="319" spans="1:12" ht="14.25">
      <c r="A319" s="103"/>
      <c r="B319" s="103"/>
      <c r="C319" s="135"/>
      <c r="D319" s="135"/>
      <c r="E319" s="135"/>
      <c r="F319" s="135"/>
      <c r="G319" s="135"/>
      <c r="H319" s="136"/>
      <c r="I319" s="136"/>
      <c r="K319" s="136"/>
      <c r="L319" s="136"/>
    </row>
    <row r="320" spans="1:12" ht="14.25">
      <c r="A320" s="103"/>
      <c r="B320" s="103"/>
      <c r="C320" s="135"/>
      <c r="D320" s="135"/>
      <c r="E320" s="135"/>
      <c r="F320" s="135"/>
      <c r="G320" s="135"/>
      <c r="H320" s="136"/>
      <c r="I320" s="136"/>
      <c r="K320" s="136"/>
      <c r="L320" s="136"/>
    </row>
    <row r="321" spans="1:12" ht="13.5">
      <c r="A321" s="105"/>
      <c r="B321" s="105"/>
      <c r="C321" s="101"/>
      <c r="D321" s="101"/>
      <c r="E321" s="101"/>
      <c r="F321" s="101"/>
      <c r="G321" s="101"/>
      <c r="H321" s="102"/>
      <c r="I321" s="102"/>
      <c r="K321" s="102"/>
      <c r="L321" s="102"/>
    </row>
    <row r="322" spans="1:12" ht="13.5">
      <c r="A322" s="104"/>
      <c r="B322" s="104"/>
      <c r="C322" s="101"/>
      <c r="D322" s="101"/>
      <c r="E322" s="101"/>
      <c r="F322" s="101"/>
      <c r="G322" s="101"/>
      <c r="H322" s="102"/>
      <c r="I322" s="102"/>
      <c r="K322" s="102"/>
      <c r="L322" s="102"/>
    </row>
    <row r="323" spans="1:12" ht="13.5">
      <c r="A323" s="105"/>
      <c r="B323" s="105"/>
      <c r="C323" s="101"/>
      <c r="D323" s="101"/>
      <c r="E323" s="101"/>
      <c r="F323" s="101"/>
      <c r="G323" s="101"/>
      <c r="H323" s="102"/>
      <c r="I323" s="102"/>
      <c r="K323" s="102"/>
      <c r="L323" s="102"/>
    </row>
    <row r="324" spans="1:12" ht="13.5">
      <c r="A324" s="105"/>
      <c r="B324" s="105"/>
      <c r="C324" s="101"/>
      <c r="D324" s="101"/>
      <c r="E324" s="101"/>
      <c r="F324" s="101"/>
      <c r="G324" s="101"/>
      <c r="H324" s="102"/>
      <c r="I324" s="102"/>
      <c r="K324" s="102"/>
      <c r="L324" s="102"/>
    </row>
    <row r="325" spans="1:12" ht="13.5">
      <c r="A325" s="105"/>
      <c r="B325" s="105"/>
      <c r="C325" s="101"/>
      <c r="D325" s="101"/>
      <c r="E325" s="101"/>
      <c r="F325" s="101"/>
      <c r="G325" s="101"/>
      <c r="H325" s="134"/>
      <c r="I325" s="134"/>
      <c r="K325" s="134"/>
      <c r="L325" s="134"/>
    </row>
    <row r="326" spans="1:12" ht="13.5">
      <c r="A326" s="105"/>
      <c r="B326" s="105"/>
      <c r="C326" s="101"/>
      <c r="D326" s="101"/>
      <c r="E326" s="101"/>
      <c r="F326" s="101"/>
      <c r="G326" s="101"/>
      <c r="H326" s="134"/>
      <c r="I326" s="134"/>
      <c r="K326" s="134"/>
      <c r="L326" s="134"/>
    </row>
    <row r="327" spans="1:12" ht="13.5">
      <c r="A327" s="105"/>
      <c r="B327" s="105"/>
      <c r="C327" s="101"/>
      <c r="D327" s="101"/>
      <c r="E327" s="101"/>
      <c r="F327" s="101"/>
      <c r="G327" s="101"/>
      <c r="H327" s="102"/>
      <c r="I327" s="102"/>
      <c r="K327" s="102"/>
      <c r="L327" s="102"/>
    </row>
    <row r="328" spans="1:12" ht="13.5">
      <c r="A328" s="100"/>
      <c r="B328" s="100"/>
      <c r="C328" s="135"/>
      <c r="D328" s="135"/>
      <c r="E328" s="135"/>
      <c r="F328" s="101"/>
      <c r="G328" s="101"/>
      <c r="H328" s="102"/>
      <c r="I328" s="102"/>
      <c r="K328" s="102"/>
      <c r="L328" s="102"/>
    </row>
    <row r="329" spans="1:12" ht="13.5">
      <c r="A329" s="100"/>
      <c r="B329" s="100"/>
      <c r="C329" s="135"/>
      <c r="D329" s="135"/>
      <c r="E329" s="135"/>
      <c r="F329" s="135"/>
      <c r="G329" s="101"/>
      <c r="H329" s="136"/>
      <c r="I329" s="136"/>
      <c r="K329" s="136"/>
      <c r="L329" s="136"/>
    </row>
    <row r="330" spans="1:12" ht="14.25">
      <c r="A330" s="103"/>
      <c r="B330" s="103"/>
      <c r="C330" s="101"/>
      <c r="D330" s="101"/>
      <c r="E330" s="101"/>
      <c r="F330" s="101"/>
      <c r="G330" s="101"/>
      <c r="H330" s="134"/>
      <c r="I330" s="134"/>
      <c r="K330" s="134"/>
      <c r="L330" s="134"/>
    </row>
    <row r="331" spans="1:12" ht="13.5">
      <c r="A331" s="104"/>
      <c r="B331" s="104"/>
      <c r="C331" s="101"/>
      <c r="D331" s="101"/>
      <c r="E331" s="101"/>
      <c r="F331" s="101"/>
      <c r="G331" s="101"/>
      <c r="H331" s="134"/>
      <c r="I331" s="134"/>
      <c r="K331" s="134"/>
      <c r="L331" s="134"/>
    </row>
    <row r="332" spans="1:12" ht="13.5">
      <c r="A332" s="105"/>
      <c r="B332" s="105"/>
      <c r="C332" s="101"/>
      <c r="D332" s="101"/>
      <c r="E332" s="101"/>
      <c r="F332" s="101"/>
      <c r="G332" s="101"/>
      <c r="H332" s="134"/>
      <c r="I332" s="134"/>
      <c r="K332" s="134"/>
      <c r="L332" s="134"/>
    </row>
    <row r="333" spans="1:12" ht="13.5">
      <c r="A333" s="105"/>
      <c r="B333" s="105"/>
      <c r="C333" s="101"/>
      <c r="D333" s="101"/>
      <c r="E333" s="101"/>
      <c r="F333" s="101"/>
      <c r="G333" s="101"/>
      <c r="H333" s="134"/>
      <c r="I333" s="134"/>
      <c r="K333" s="134"/>
      <c r="L333" s="134"/>
    </row>
    <row r="334" spans="1:12" ht="13.5">
      <c r="A334" s="100"/>
      <c r="B334" s="100"/>
      <c r="C334" s="135"/>
      <c r="D334" s="135"/>
      <c r="E334" s="135"/>
      <c r="F334" s="135"/>
      <c r="G334" s="101"/>
      <c r="H334" s="136"/>
      <c r="I334" s="136"/>
      <c r="K334" s="136"/>
      <c r="L334" s="136"/>
    </row>
    <row r="335" spans="1:12" ht="14.25">
      <c r="A335" s="103"/>
      <c r="B335" s="103"/>
      <c r="C335" s="101"/>
      <c r="D335" s="101"/>
      <c r="E335" s="101"/>
      <c r="F335" s="101"/>
      <c r="G335" s="101"/>
      <c r="H335" s="134"/>
      <c r="I335" s="134"/>
      <c r="K335" s="134"/>
      <c r="L335" s="134"/>
    </row>
    <row r="336" spans="1:12" ht="13.5">
      <c r="A336" s="104"/>
      <c r="B336" s="104"/>
      <c r="C336" s="101"/>
      <c r="D336" s="101"/>
      <c r="E336" s="101"/>
      <c r="F336" s="101"/>
      <c r="G336" s="101"/>
      <c r="H336" s="134"/>
      <c r="I336" s="134"/>
      <c r="K336" s="134"/>
      <c r="L336" s="134"/>
    </row>
    <row r="337" spans="1:12" ht="13.5">
      <c r="A337" s="105"/>
      <c r="B337" s="105"/>
      <c r="C337" s="101"/>
      <c r="D337" s="101"/>
      <c r="E337" s="101"/>
      <c r="F337" s="101"/>
      <c r="G337" s="101"/>
      <c r="H337" s="134"/>
      <c r="I337" s="134"/>
      <c r="K337" s="134"/>
      <c r="L337" s="134"/>
    </row>
    <row r="338" spans="1:12" ht="13.5">
      <c r="A338" s="105"/>
      <c r="B338" s="105"/>
      <c r="C338" s="101"/>
      <c r="D338" s="101"/>
      <c r="E338" s="101"/>
      <c r="F338" s="101"/>
      <c r="G338" s="101"/>
      <c r="H338" s="134"/>
      <c r="I338" s="134"/>
      <c r="K338" s="134"/>
      <c r="L338" s="134"/>
    </row>
    <row r="339" spans="1:12" ht="13.5">
      <c r="A339" s="133"/>
      <c r="B339" s="133"/>
      <c r="C339" s="101"/>
      <c r="D339" s="101"/>
      <c r="E339" s="101"/>
      <c r="F339" s="101"/>
      <c r="G339" s="101"/>
      <c r="H339" s="134"/>
      <c r="I339" s="134"/>
      <c r="K339" s="134"/>
      <c r="L339" s="134"/>
    </row>
    <row r="340" spans="1:12" ht="13.5">
      <c r="A340" s="100"/>
      <c r="B340" s="100"/>
      <c r="C340" s="101"/>
      <c r="D340" s="135"/>
      <c r="E340" s="135"/>
      <c r="F340" s="135"/>
      <c r="G340" s="135"/>
      <c r="H340" s="136"/>
      <c r="I340" s="136"/>
      <c r="K340" s="136"/>
      <c r="L340" s="136"/>
    </row>
    <row r="341" spans="1:12" ht="14.25">
      <c r="A341" s="103"/>
      <c r="B341" s="103"/>
      <c r="C341" s="101"/>
      <c r="D341" s="101"/>
      <c r="E341" s="101"/>
      <c r="F341" s="101"/>
      <c r="G341" s="101"/>
      <c r="H341" s="134"/>
      <c r="I341" s="134"/>
      <c r="K341" s="134"/>
      <c r="L341" s="134"/>
    </row>
    <row r="342" spans="1:12" ht="13.5">
      <c r="A342" s="133"/>
      <c r="B342" s="133"/>
      <c r="C342" s="101"/>
      <c r="D342" s="101"/>
      <c r="E342" s="101"/>
      <c r="F342" s="101"/>
      <c r="G342" s="101"/>
      <c r="H342" s="134"/>
      <c r="I342" s="134"/>
      <c r="K342" s="134"/>
      <c r="L342" s="134"/>
    </row>
    <row r="343" spans="1:12" ht="13.5">
      <c r="A343" s="133"/>
      <c r="B343" s="133"/>
      <c r="C343" s="101"/>
      <c r="D343" s="101"/>
      <c r="E343" s="101"/>
      <c r="F343" s="101"/>
      <c r="G343" s="101"/>
      <c r="H343" s="134"/>
      <c r="I343" s="134"/>
      <c r="K343" s="134"/>
      <c r="L343" s="134"/>
    </row>
    <row r="344" spans="1:12" ht="13.5">
      <c r="A344" s="133"/>
      <c r="B344" s="133"/>
      <c r="C344" s="101"/>
      <c r="D344" s="101"/>
      <c r="E344" s="101"/>
      <c r="F344" s="101"/>
      <c r="G344" s="101"/>
      <c r="H344" s="134"/>
      <c r="I344" s="134"/>
      <c r="K344" s="134"/>
      <c r="L344" s="134"/>
    </row>
    <row r="345" spans="1:12" ht="14.25">
      <c r="A345" s="103"/>
      <c r="B345" s="103"/>
      <c r="C345" s="101"/>
      <c r="D345" s="135"/>
      <c r="E345" s="135"/>
      <c r="F345" s="135"/>
      <c r="G345" s="135"/>
      <c r="H345" s="102"/>
      <c r="I345" s="102"/>
      <c r="K345" s="102"/>
      <c r="L345" s="102"/>
    </row>
    <row r="346" spans="1:12" ht="13.5">
      <c r="A346" s="104"/>
      <c r="B346" s="104"/>
      <c r="C346" s="101"/>
      <c r="D346" s="101"/>
      <c r="E346" s="101"/>
      <c r="F346" s="101"/>
      <c r="G346" s="101"/>
      <c r="H346" s="102"/>
      <c r="I346" s="102"/>
      <c r="K346" s="102"/>
      <c r="L346" s="102"/>
    </row>
    <row r="347" spans="1:12" ht="13.5">
      <c r="A347" s="105"/>
      <c r="B347" s="105"/>
      <c r="C347" s="101"/>
      <c r="D347" s="101"/>
      <c r="E347" s="101"/>
      <c r="F347" s="101"/>
      <c r="G347" s="101"/>
      <c r="H347" s="102"/>
      <c r="I347" s="102"/>
      <c r="K347" s="102"/>
      <c r="L347" s="102"/>
    </row>
    <row r="348" spans="1:12" ht="13.5">
      <c r="A348" s="105"/>
      <c r="B348" s="105"/>
      <c r="C348" s="101"/>
      <c r="D348" s="101"/>
      <c r="E348" s="101"/>
      <c r="F348" s="101"/>
      <c r="G348" s="101"/>
      <c r="H348" s="102"/>
      <c r="I348" s="102"/>
      <c r="K348" s="102"/>
      <c r="L348" s="102"/>
    </row>
    <row r="349" spans="1:12" ht="13.5">
      <c r="A349" s="105"/>
      <c r="B349" s="105"/>
      <c r="C349" s="101"/>
      <c r="D349" s="101"/>
      <c r="E349" s="101"/>
      <c r="F349" s="101"/>
      <c r="G349" s="101"/>
      <c r="H349" s="134"/>
      <c r="I349" s="134"/>
      <c r="K349" s="134"/>
      <c r="L349" s="134"/>
    </row>
    <row r="350" spans="1:12" ht="13.5">
      <c r="A350" s="105"/>
      <c r="B350" s="105"/>
      <c r="C350" s="101"/>
      <c r="D350" s="101"/>
      <c r="E350" s="101"/>
      <c r="F350" s="101"/>
      <c r="G350" s="101"/>
      <c r="H350" s="134"/>
      <c r="I350" s="134"/>
      <c r="K350" s="134"/>
      <c r="L350" s="134"/>
    </row>
    <row r="351" spans="1:12" ht="13.5">
      <c r="A351" s="100"/>
      <c r="B351" s="100"/>
      <c r="C351" s="101"/>
      <c r="D351" s="101"/>
      <c r="E351" s="101"/>
      <c r="F351" s="135"/>
      <c r="G351" s="135"/>
      <c r="H351" s="136"/>
      <c r="I351" s="136"/>
      <c r="K351" s="136"/>
      <c r="L351" s="136"/>
    </row>
    <row r="352" spans="1:12" ht="14.25">
      <c r="A352" s="103"/>
      <c r="B352" s="103"/>
      <c r="C352" s="101"/>
      <c r="D352" s="101"/>
      <c r="E352" s="101"/>
      <c r="F352" s="101"/>
      <c r="G352" s="101"/>
      <c r="H352" s="134"/>
      <c r="I352" s="134"/>
      <c r="K352" s="134"/>
      <c r="L352" s="134"/>
    </row>
    <row r="353" spans="1:12" ht="13.5">
      <c r="A353" s="104"/>
      <c r="B353" s="104"/>
      <c r="C353" s="101"/>
      <c r="D353" s="101"/>
      <c r="E353" s="101"/>
      <c r="F353" s="101"/>
      <c r="G353" s="101"/>
      <c r="H353" s="134"/>
      <c r="I353" s="134"/>
      <c r="K353" s="134"/>
      <c r="L353" s="134"/>
    </row>
    <row r="354" spans="1:12" ht="13.5">
      <c r="A354" s="105"/>
      <c r="B354" s="105"/>
      <c r="C354" s="101"/>
      <c r="D354" s="101"/>
      <c r="E354" s="101"/>
      <c r="F354" s="101"/>
      <c r="G354" s="101"/>
      <c r="H354" s="134"/>
      <c r="I354" s="134"/>
      <c r="K354" s="134"/>
      <c r="L354" s="134"/>
    </row>
    <row r="355" spans="1:12" ht="13.5">
      <c r="A355" s="105"/>
      <c r="B355" s="105"/>
      <c r="C355" s="101"/>
      <c r="D355" s="101"/>
      <c r="E355" s="101"/>
      <c r="F355" s="101"/>
      <c r="G355" s="101"/>
      <c r="H355" s="134"/>
      <c r="I355" s="134"/>
      <c r="K355" s="134"/>
      <c r="L355" s="134"/>
    </row>
    <row r="356" spans="1:12" ht="13.5">
      <c r="A356" s="105"/>
      <c r="B356" s="105"/>
      <c r="C356" s="101"/>
      <c r="D356" s="101"/>
      <c r="E356" s="101"/>
      <c r="F356" s="101"/>
      <c r="G356" s="101"/>
      <c r="H356" s="134"/>
      <c r="I356" s="134"/>
      <c r="K356" s="134"/>
      <c r="L356" s="134"/>
    </row>
    <row r="357" spans="1:12" ht="13.5">
      <c r="A357" s="105"/>
      <c r="B357" s="105"/>
      <c r="C357" s="101"/>
      <c r="D357" s="101"/>
      <c r="E357" s="101"/>
      <c r="F357" s="101"/>
      <c r="G357" s="101"/>
      <c r="H357" s="134"/>
      <c r="I357" s="134"/>
      <c r="K357" s="134"/>
      <c r="L357" s="134"/>
    </row>
    <row r="358" spans="1:12" ht="13.5">
      <c r="A358" s="105"/>
      <c r="B358" s="105"/>
      <c r="C358" s="101"/>
      <c r="D358" s="101"/>
      <c r="E358" s="101"/>
      <c r="F358" s="101"/>
      <c r="G358" s="101"/>
      <c r="H358" s="134"/>
      <c r="I358" s="134"/>
      <c r="K358" s="134"/>
      <c r="L358" s="134"/>
    </row>
    <row r="359" spans="1:12" ht="13.5">
      <c r="A359" s="133"/>
      <c r="B359" s="133"/>
      <c r="C359" s="101"/>
      <c r="D359" s="101"/>
      <c r="E359" s="101"/>
      <c r="F359" s="101"/>
      <c r="G359" s="101"/>
      <c r="H359" s="134"/>
      <c r="I359" s="134"/>
      <c r="K359" s="134"/>
      <c r="L359" s="134"/>
    </row>
    <row r="360" spans="1:12" ht="13.5">
      <c r="A360" s="133"/>
      <c r="B360" s="133"/>
      <c r="C360" s="101"/>
      <c r="D360" s="101"/>
      <c r="E360" s="101"/>
      <c r="F360" s="101"/>
      <c r="G360" s="101"/>
      <c r="H360" s="134"/>
      <c r="I360" s="134"/>
      <c r="K360" s="134"/>
      <c r="L360" s="134"/>
    </row>
    <row r="361" spans="1:12" ht="13.5">
      <c r="A361" s="133"/>
      <c r="B361" s="133"/>
      <c r="C361" s="101"/>
      <c r="D361" s="101"/>
      <c r="E361" s="101"/>
      <c r="F361" s="101"/>
      <c r="G361" s="101"/>
      <c r="H361" s="134"/>
      <c r="I361" s="134"/>
      <c r="K361" s="134"/>
      <c r="L361" s="134"/>
    </row>
    <row r="362" spans="1:12" ht="13.5">
      <c r="A362" s="104"/>
      <c r="B362" s="104"/>
      <c r="C362" s="101"/>
      <c r="D362" s="101"/>
      <c r="E362" s="101"/>
      <c r="F362" s="101"/>
      <c r="G362" s="101"/>
      <c r="H362" s="102"/>
      <c r="I362" s="102"/>
      <c r="K362" s="102"/>
      <c r="L362" s="102"/>
    </row>
    <row r="363" spans="1:12" ht="14.25">
      <c r="A363" s="142"/>
      <c r="B363" s="142"/>
      <c r="C363" s="101"/>
      <c r="D363" s="101"/>
      <c r="E363" s="101"/>
      <c r="F363" s="101"/>
      <c r="G363" s="143"/>
      <c r="H363" s="102"/>
      <c r="I363" s="102"/>
      <c r="K363" s="102"/>
      <c r="L363" s="102"/>
    </row>
    <row r="364" spans="1:12" ht="13.5">
      <c r="A364" s="105"/>
      <c r="B364" s="105"/>
      <c r="C364" s="101"/>
      <c r="D364" s="101"/>
      <c r="E364" s="101"/>
      <c r="F364" s="101"/>
      <c r="G364" s="143"/>
      <c r="H364" s="102"/>
      <c r="I364" s="102"/>
      <c r="K364" s="102"/>
      <c r="L364" s="102"/>
    </row>
    <row r="365" spans="1:12" ht="13.5">
      <c r="A365" s="105"/>
      <c r="B365" s="105"/>
      <c r="C365" s="101"/>
      <c r="D365" s="101"/>
      <c r="E365" s="101"/>
      <c r="F365" s="101"/>
      <c r="G365" s="143"/>
      <c r="H365" s="134"/>
      <c r="I365" s="134"/>
      <c r="K365" s="134"/>
      <c r="L365" s="134"/>
    </row>
    <row r="366" spans="1:12" s="4" customFormat="1" ht="13.5">
      <c r="A366" s="105"/>
      <c r="B366" s="105"/>
      <c r="C366" s="101"/>
      <c r="D366" s="101"/>
      <c r="E366" s="101"/>
      <c r="F366" s="101"/>
      <c r="G366" s="143"/>
      <c r="H366" s="102"/>
      <c r="I366" s="102"/>
      <c r="K366" s="102"/>
      <c r="L366" s="102"/>
    </row>
    <row r="367" spans="1:12" s="4" customFormat="1" ht="13.5">
      <c r="A367" s="105"/>
      <c r="B367" s="105"/>
      <c r="C367" s="101"/>
      <c r="D367" s="101"/>
      <c r="E367" s="101"/>
      <c r="F367" s="101"/>
      <c r="G367" s="143"/>
      <c r="H367" s="134"/>
      <c r="I367" s="134"/>
      <c r="K367" s="134"/>
      <c r="L367" s="134"/>
    </row>
    <row r="368" spans="1:12" ht="13.5">
      <c r="A368" s="104"/>
      <c r="B368" s="104"/>
      <c r="C368" s="101"/>
      <c r="D368" s="101"/>
      <c r="E368" s="101"/>
      <c r="F368" s="101"/>
      <c r="G368" s="101"/>
      <c r="H368" s="102"/>
      <c r="I368" s="102"/>
      <c r="K368" s="102"/>
      <c r="L368" s="102"/>
    </row>
    <row r="369" spans="1:12" ht="13.5">
      <c r="A369" s="105"/>
      <c r="B369" s="105"/>
      <c r="C369" s="101"/>
      <c r="D369" s="101"/>
      <c r="E369" s="101"/>
      <c r="F369" s="101"/>
      <c r="G369" s="101"/>
      <c r="H369" s="102"/>
      <c r="I369" s="102"/>
      <c r="K369" s="102"/>
      <c r="L369" s="102"/>
    </row>
    <row r="370" spans="1:12" ht="13.5">
      <c r="A370" s="105"/>
      <c r="B370" s="105"/>
      <c r="C370" s="101"/>
      <c r="D370" s="101"/>
      <c r="E370" s="101"/>
      <c r="F370" s="101"/>
      <c r="G370" s="101"/>
      <c r="H370" s="102"/>
      <c r="I370" s="102"/>
      <c r="K370" s="102"/>
      <c r="L370" s="102"/>
    </row>
    <row r="371" spans="1:12" ht="13.5">
      <c r="A371" s="105"/>
      <c r="B371" s="105"/>
      <c r="C371" s="101"/>
      <c r="D371" s="101"/>
      <c r="E371" s="101"/>
      <c r="F371" s="101"/>
      <c r="G371" s="101"/>
      <c r="H371" s="134"/>
      <c r="I371" s="134"/>
      <c r="K371" s="134"/>
      <c r="L371" s="134"/>
    </row>
    <row r="372" spans="1:12" ht="13.5">
      <c r="A372" s="105"/>
      <c r="B372" s="105"/>
      <c r="C372" s="101"/>
      <c r="D372" s="101"/>
      <c r="E372" s="101"/>
      <c r="F372" s="101"/>
      <c r="G372" s="101"/>
      <c r="H372" s="134"/>
      <c r="I372" s="134"/>
      <c r="K372" s="134"/>
      <c r="L372" s="134"/>
    </row>
    <row r="373" spans="1:12" ht="14.25">
      <c r="A373" s="103"/>
      <c r="B373" s="103"/>
      <c r="C373" s="135"/>
      <c r="D373" s="135"/>
      <c r="E373" s="135"/>
      <c r="F373" s="140"/>
      <c r="G373" s="135"/>
      <c r="H373" s="139"/>
      <c r="I373" s="139"/>
      <c r="K373" s="139"/>
      <c r="L373" s="139"/>
    </row>
    <row r="374" spans="1:12" ht="14.25">
      <c r="A374" s="103"/>
      <c r="B374" s="103"/>
      <c r="C374" s="135"/>
      <c r="D374" s="135"/>
      <c r="E374" s="135"/>
      <c r="F374" s="140"/>
      <c r="G374" s="135"/>
      <c r="H374" s="139"/>
      <c r="I374" s="139"/>
      <c r="K374" s="139"/>
      <c r="L374" s="139"/>
    </row>
    <row r="375" spans="1:12" ht="13.5">
      <c r="A375" s="105"/>
      <c r="B375" s="105"/>
      <c r="C375" s="101"/>
      <c r="D375" s="101"/>
      <c r="E375" s="101"/>
      <c r="F375" s="106"/>
      <c r="G375" s="101"/>
      <c r="H375" s="102"/>
      <c r="I375" s="102"/>
      <c r="K375" s="102"/>
      <c r="L375" s="102"/>
    </row>
    <row r="376" spans="1:12" ht="14.25">
      <c r="A376" s="142"/>
      <c r="B376" s="142"/>
      <c r="C376" s="135"/>
      <c r="D376" s="135"/>
      <c r="E376" s="135"/>
      <c r="F376" s="140"/>
      <c r="G376" s="135"/>
      <c r="H376" s="139"/>
      <c r="I376" s="139"/>
      <c r="K376" s="139"/>
      <c r="L376" s="139"/>
    </row>
    <row r="377" spans="1:12" ht="13.5">
      <c r="A377" s="105"/>
      <c r="B377" s="105"/>
      <c r="C377" s="101"/>
      <c r="D377" s="101"/>
      <c r="E377" s="101"/>
      <c r="F377" s="106"/>
      <c r="G377" s="101"/>
      <c r="H377" s="102"/>
      <c r="I377" s="102"/>
      <c r="K377" s="102"/>
      <c r="L377" s="102"/>
    </row>
    <row r="378" spans="1:12" ht="13.5">
      <c r="A378" s="105"/>
      <c r="B378" s="105"/>
      <c r="C378" s="101"/>
      <c r="D378" s="101"/>
      <c r="E378" s="101"/>
      <c r="F378" s="106"/>
      <c r="G378" s="101"/>
      <c r="H378" s="102"/>
      <c r="I378" s="102"/>
      <c r="K378" s="102"/>
      <c r="L378" s="102"/>
    </row>
    <row r="379" spans="1:12" ht="13.5">
      <c r="A379" s="105"/>
      <c r="B379" s="105"/>
      <c r="C379" s="101"/>
      <c r="D379" s="101"/>
      <c r="E379" s="101"/>
      <c r="F379" s="106"/>
      <c r="G379" s="101"/>
      <c r="H379" s="102"/>
      <c r="I379" s="102"/>
      <c r="K379" s="102"/>
      <c r="L379" s="102"/>
    </row>
    <row r="380" spans="1:12" ht="13.5">
      <c r="A380" s="105"/>
      <c r="B380" s="105"/>
      <c r="C380" s="101"/>
      <c r="D380" s="101"/>
      <c r="E380" s="101"/>
      <c r="F380" s="106"/>
      <c r="G380" s="101"/>
      <c r="H380" s="102"/>
      <c r="I380" s="102"/>
      <c r="K380" s="102"/>
      <c r="L380" s="102"/>
    </row>
    <row r="381" spans="1:12" ht="13.5">
      <c r="A381" s="105"/>
      <c r="B381" s="105"/>
      <c r="C381" s="101"/>
      <c r="D381" s="101"/>
      <c r="E381" s="101"/>
      <c r="F381" s="106"/>
      <c r="G381" s="101"/>
      <c r="H381" s="134"/>
      <c r="I381" s="134"/>
      <c r="K381" s="134"/>
      <c r="L381" s="134"/>
    </row>
    <row r="382" spans="1:12" ht="13.5">
      <c r="A382" s="138"/>
      <c r="B382" s="138"/>
      <c r="C382" s="135"/>
      <c r="D382" s="135"/>
      <c r="E382" s="135"/>
      <c r="F382" s="135"/>
      <c r="G382" s="135"/>
      <c r="H382" s="139"/>
      <c r="I382" s="139"/>
      <c r="K382" s="139"/>
      <c r="L382" s="139"/>
    </row>
    <row r="383" spans="1:12" s="4" customFormat="1" ht="14.25">
      <c r="A383" s="103"/>
      <c r="B383" s="103"/>
      <c r="C383" s="135"/>
      <c r="D383" s="135"/>
      <c r="E383" s="135"/>
      <c r="F383" s="135"/>
      <c r="G383" s="144"/>
      <c r="H383" s="139"/>
      <c r="I383" s="139"/>
      <c r="K383" s="139"/>
      <c r="L383" s="139"/>
    </row>
    <row r="384" spans="1:12" ht="14.25">
      <c r="A384" s="103"/>
      <c r="B384" s="103"/>
      <c r="C384" s="135"/>
      <c r="D384" s="135"/>
      <c r="E384" s="135"/>
      <c r="F384" s="135"/>
      <c r="G384" s="135"/>
      <c r="H384" s="139"/>
      <c r="I384" s="139"/>
      <c r="K384" s="139"/>
      <c r="L384" s="139"/>
    </row>
    <row r="385" spans="1:12" ht="13.5">
      <c r="A385" s="105"/>
      <c r="B385" s="105"/>
      <c r="C385" s="101"/>
      <c r="D385" s="101"/>
      <c r="E385" s="101"/>
      <c r="F385" s="101"/>
      <c r="G385" s="101"/>
      <c r="H385" s="102"/>
      <c r="I385" s="102"/>
      <c r="K385" s="102"/>
      <c r="L385" s="102"/>
    </row>
    <row r="386" spans="1:12" ht="13.5">
      <c r="A386" s="105"/>
      <c r="B386" s="105"/>
      <c r="C386" s="101"/>
      <c r="D386" s="101"/>
      <c r="E386" s="101"/>
      <c r="F386" s="101"/>
      <c r="G386" s="101"/>
      <c r="H386" s="102"/>
      <c r="I386" s="102"/>
      <c r="K386" s="102"/>
      <c r="L386" s="102"/>
    </row>
    <row r="387" spans="1:12" ht="13.5">
      <c r="A387" s="105"/>
      <c r="B387" s="105"/>
      <c r="C387" s="101"/>
      <c r="D387" s="101"/>
      <c r="E387" s="101"/>
      <c r="F387" s="101"/>
      <c r="G387" s="101"/>
      <c r="H387" s="102"/>
      <c r="I387" s="102"/>
      <c r="K387" s="102"/>
      <c r="L387" s="102"/>
    </row>
    <row r="388" spans="1:12" ht="13.5">
      <c r="A388" s="105"/>
      <c r="B388" s="105"/>
      <c r="C388" s="101"/>
      <c r="D388" s="101"/>
      <c r="E388" s="101"/>
      <c r="F388" s="101"/>
      <c r="G388" s="101"/>
      <c r="H388" s="134"/>
      <c r="I388" s="134"/>
      <c r="K388" s="134"/>
      <c r="L388" s="134"/>
    </row>
    <row r="389" spans="1:12" ht="13.5">
      <c r="A389" s="105"/>
      <c r="B389" s="105"/>
      <c r="C389" s="101"/>
      <c r="D389" s="101"/>
      <c r="E389" s="101"/>
      <c r="F389" s="101"/>
      <c r="G389" s="101"/>
      <c r="H389" s="134"/>
      <c r="I389" s="134"/>
      <c r="K389" s="134"/>
      <c r="L389" s="134"/>
    </row>
    <row r="390" spans="1:12" ht="13.5">
      <c r="A390" s="105"/>
      <c r="B390" s="105"/>
      <c r="C390" s="101"/>
      <c r="D390" s="101"/>
      <c r="E390" s="101"/>
      <c r="F390" s="101"/>
      <c r="G390" s="101"/>
      <c r="H390" s="134"/>
      <c r="I390" s="134"/>
      <c r="K390" s="134"/>
      <c r="L390" s="134"/>
    </row>
    <row r="391" spans="1:12" ht="13.5">
      <c r="A391" s="105"/>
      <c r="B391" s="105"/>
      <c r="C391" s="101"/>
      <c r="D391" s="101"/>
      <c r="E391" s="101"/>
      <c r="F391" s="101"/>
      <c r="G391" s="101"/>
      <c r="H391" s="134"/>
      <c r="I391" s="134"/>
      <c r="K391" s="134"/>
      <c r="L391" s="134"/>
    </row>
    <row r="392" spans="1:12" ht="13.5">
      <c r="A392" s="105"/>
      <c r="B392" s="105"/>
      <c r="C392" s="101"/>
      <c r="D392" s="101"/>
      <c r="E392" s="101"/>
      <c r="F392" s="101"/>
      <c r="G392" s="101"/>
      <c r="H392" s="102"/>
      <c r="I392" s="102"/>
      <c r="K392" s="102"/>
      <c r="L392" s="102"/>
    </row>
    <row r="393" spans="1:12" ht="13.5">
      <c r="A393" s="105"/>
      <c r="B393" s="105"/>
      <c r="C393" s="101"/>
      <c r="D393" s="101"/>
      <c r="E393" s="101"/>
      <c r="F393" s="101"/>
      <c r="G393" s="101"/>
      <c r="H393" s="134"/>
      <c r="I393" s="134"/>
      <c r="K393" s="134"/>
      <c r="L393" s="134"/>
    </row>
    <row r="394" spans="1:12" ht="13.5">
      <c r="A394" s="105"/>
      <c r="B394" s="105"/>
      <c r="C394" s="101"/>
      <c r="D394" s="101"/>
      <c r="E394" s="101"/>
      <c r="F394" s="101"/>
      <c r="G394" s="101"/>
      <c r="H394" s="134"/>
      <c r="I394" s="134"/>
      <c r="K394" s="134"/>
      <c r="L394" s="134"/>
    </row>
    <row r="395" spans="1:12" ht="14.25">
      <c r="A395" s="103"/>
      <c r="B395" s="103"/>
      <c r="C395" s="101"/>
      <c r="D395" s="101"/>
      <c r="E395" s="101"/>
      <c r="F395" s="101"/>
      <c r="G395" s="101"/>
      <c r="H395" s="102"/>
      <c r="I395" s="102"/>
      <c r="K395" s="102"/>
      <c r="L395" s="102"/>
    </row>
    <row r="396" spans="1:12" ht="13.5">
      <c r="A396" s="104"/>
      <c r="B396" s="104"/>
      <c r="C396" s="101"/>
      <c r="D396" s="101"/>
      <c r="E396" s="101"/>
      <c r="F396" s="101"/>
      <c r="G396" s="101"/>
      <c r="H396" s="102"/>
      <c r="I396" s="102"/>
      <c r="K396" s="102"/>
      <c r="L396" s="102"/>
    </row>
    <row r="397" spans="1:12" ht="13.5">
      <c r="A397" s="105"/>
      <c r="B397" s="105"/>
      <c r="C397" s="101"/>
      <c r="D397" s="101"/>
      <c r="E397" s="101"/>
      <c r="F397" s="101"/>
      <c r="G397" s="101"/>
      <c r="H397" s="102"/>
      <c r="I397" s="102"/>
      <c r="K397" s="102"/>
      <c r="L397" s="102"/>
    </row>
    <row r="398" spans="1:12" ht="13.5">
      <c r="A398" s="105"/>
      <c r="B398" s="105"/>
      <c r="C398" s="101"/>
      <c r="D398" s="101"/>
      <c r="E398" s="101"/>
      <c r="F398" s="101"/>
      <c r="G398" s="101"/>
      <c r="H398" s="102"/>
      <c r="I398" s="102"/>
      <c r="K398" s="102"/>
      <c r="L398" s="102"/>
    </row>
    <row r="399" spans="1:12" ht="13.5">
      <c r="A399" s="105"/>
      <c r="B399" s="105"/>
      <c r="C399" s="101"/>
      <c r="D399" s="101"/>
      <c r="E399" s="101"/>
      <c r="F399" s="101"/>
      <c r="G399" s="101"/>
      <c r="H399" s="134"/>
      <c r="I399" s="134"/>
      <c r="K399" s="134"/>
      <c r="L399" s="134"/>
    </row>
    <row r="400" spans="1:12" ht="13.5">
      <c r="A400" s="105"/>
      <c r="B400" s="105"/>
      <c r="C400" s="101"/>
      <c r="D400" s="101"/>
      <c r="E400" s="101"/>
      <c r="F400" s="101"/>
      <c r="G400" s="101"/>
      <c r="H400" s="134"/>
      <c r="I400" s="134"/>
      <c r="K400" s="134"/>
      <c r="L400" s="134"/>
    </row>
    <row r="401" spans="1:12" ht="13.5">
      <c r="A401" s="105"/>
      <c r="B401" s="105"/>
      <c r="C401" s="101"/>
      <c r="D401" s="101"/>
      <c r="E401" s="101"/>
      <c r="F401" s="101"/>
      <c r="G401" s="101"/>
      <c r="H401" s="134"/>
      <c r="I401" s="134"/>
      <c r="K401" s="134"/>
      <c r="L401" s="134"/>
    </row>
    <row r="402" spans="1:12" ht="13.5">
      <c r="A402" s="105"/>
      <c r="B402" s="105"/>
      <c r="C402" s="101"/>
      <c r="D402" s="101"/>
      <c r="E402" s="101"/>
      <c r="F402" s="101"/>
      <c r="G402" s="101"/>
      <c r="H402" s="102"/>
      <c r="I402" s="102"/>
      <c r="K402" s="102"/>
      <c r="L402" s="102"/>
    </row>
    <row r="403" spans="1:12" ht="13.5">
      <c r="A403" s="105"/>
      <c r="B403" s="105"/>
      <c r="C403" s="101"/>
      <c r="D403" s="101"/>
      <c r="E403" s="101"/>
      <c r="F403" s="101"/>
      <c r="G403" s="101"/>
      <c r="H403" s="134"/>
      <c r="I403" s="134"/>
      <c r="K403" s="134"/>
      <c r="L403" s="134"/>
    </row>
    <row r="404" spans="1:12" ht="13.5">
      <c r="A404" s="105"/>
      <c r="B404" s="105"/>
      <c r="C404" s="101"/>
      <c r="D404" s="101"/>
      <c r="E404" s="101"/>
      <c r="F404" s="101"/>
      <c r="G404" s="101"/>
      <c r="H404" s="134"/>
      <c r="I404" s="134"/>
      <c r="K404" s="134"/>
      <c r="L404" s="134"/>
    </row>
    <row r="405" spans="1:12" ht="14.25">
      <c r="A405" s="103"/>
      <c r="B405" s="103"/>
      <c r="C405" s="101"/>
      <c r="D405" s="101"/>
      <c r="E405" s="101"/>
      <c r="F405" s="101"/>
      <c r="G405" s="101"/>
      <c r="H405" s="102"/>
      <c r="I405" s="102"/>
      <c r="K405" s="102"/>
      <c r="L405" s="102"/>
    </row>
    <row r="406" spans="1:12" ht="13.5">
      <c r="A406" s="104"/>
      <c r="B406" s="104"/>
      <c r="C406" s="101"/>
      <c r="D406" s="101"/>
      <c r="E406" s="101"/>
      <c r="F406" s="101"/>
      <c r="G406" s="101"/>
      <c r="H406" s="102"/>
      <c r="I406" s="102"/>
      <c r="K406" s="102"/>
      <c r="L406" s="102"/>
    </row>
    <row r="407" spans="1:12" ht="13.5">
      <c r="A407" s="105"/>
      <c r="B407" s="105"/>
      <c r="C407" s="101"/>
      <c r="D407" s="101"/>
      <c r="E407" s="101"/>
      <c r="F407" s="101"/>
      <c r="G407" s="101"/>
      <c r="H407" s="102"/>
      <c r="I407" s="102"/>
      <c r="K407" s="102"/>
      <c r="L407" s="102"/>
    </row>
    <row r="408" spans="1:12" ht="13.5">
      <c r="A408" s="105"/>
      <c r="B408" s="105"/>
      <c r="C408" s="101"/>
      <c r="D408" s="101"/>
      <c r="E408" s="101"/>
      <c r="F408" s="101"/>
      <c r="G408" s="101"/>
      <c r="H408" s="102"/>
      <c r="I408" s="102"/>
      <c r="K408" s="102"/>
      <c r="L408" s="102"/>
    </row>
    <row r="409" spans="1:12" ht="13.5">
      <c r="A409" s="105"/>
      <c r="B409" s="105"/>
      <c r="C409" s="101"/>
      <c r="D409" s="101"/>
      <c r="E409" s="101"/>
      <c r="F409" s="101"/>
      <c r="G409" s="101"/>
      <c r="H409" s="134"/>
      <c r="I409" s="134"/>
      <c r="K409" s="134"/>
      <c r="L409" s="134"/>
    </row>
    <row r="410" spans="1:12" ht="13.5">
      <c r="A410" s="105"/>
      <c r="B410" s="105"/>
      <c r="C410" s="101"/>
      <c r="D410" s="101"/>
      <c r="E410" s="101"/>
      <c r="F410" s="101"/>
      <c r="G410" s="101"/>
      <c r="H410" s="134"/>
      <c r="I410" s="134"/>
      <c r="K410" s="134"/>
      <c r="L410" s="134"/>
    </row>
    <row r="411" spans="1:12" ht="13.5">
      <c r="A411" s="105"/>
      <c r="B411" s="105"/>
      <c r="C411" s="101"/>
      <c r="D411" s="101"/>
      <c r="E411" s="101"/>
      <c r="F411" s="101"/>
      <c r="G411" s="101"/>
      <c r="H411" s="102"/>
      <c r="I411" s="102"/>
      <c r="K411" s="102"/>
      <c r="L411" s="102"/>
    </row>
    <row r="412" spans="1:12" ht="13.5">
      <c r="A412" s="105"/>
      <c r="B412" s="105"/>
      <c r="C412" s="101"/>
      <c r="D412" s="101"/>
      <c r="E412" s="101"/>
      <c r="F412" s="101"/>
      <c r="G412" s="101"/>
      <c r="H412" s="134"/>
      <c r="I412" s="134"/>
      <c r="K412" s="134"/>
      <c r="L412" s="134"/>
    </row>
    <row r="413" spans="1:12" ht="13.5">
      <c r="A413" s="105"/>
      <c r="B413" s="105"/>
      <c r="C413" s="101"/>
      <c r="D413" s="101"/>
      <c r="E413" s="101"/>
      <c r="F413" s="101"/>
      <c r="G413" s="101"/>
      <c r="H413" s="134"/>
      <c r="I413" s="134"/>
      <c r="K413" s="134"/>
      <c r="L413" s="134"/>
    </row>
    <row r="414" spans="1:12" ht="14.25">
      <c r="A414" s="103"/>
      <c r="B414" s="103"/>
      <c r="C414" s="101"/>
      <c r="D414" s="101"/>
      <c r="E414" s="101"/>
      <c r="F414" s="101"/>
      <c r="G414" s="101"/>
      <c r="H414" s="102"/>
      <c r="I414" s="102"/>
      <c r="K414" s="102"/>
      <c r="L414" s="102"/>
    </row>
    <row r="415" spans="1:12" ht="13.5">
      <c r="A415" s="104"/>
      <c r="B415" s="104"/>
      <c r="C415" s="101"/>
      <c r="D415" s="101"/>
      <c r="E415" s="101"/>
      <c r="F415" s="101"/>
      <c r="G415" s="101"/>
      <c r="H415" s="102"/>
      <c r="I415" s="102"/>
      <c r="K415" s="102"/>
      <c r="L415" s="102"/>
    </row>
    <row r="416" spans="1:12" ht="13.5">
      <c r="A416" s="105"/>
      <c r="B416" s="105"/>
      <c r="C416" s="101"/>
      <c r="D416" s="101"/>
      <c r="E416" s="101"/>
      <c r="F416" s="101"/>
      <c r="G416" s="101"/>
      <c r="H416" s="102"/>
      <c r="I416" s="102"/>
      <c r="K416" s="102"/>
      <c r="L416" s="102"/>
    </row>
    <row r="417" spans="1:12" ht="13.5">
      <c r="A417" s="105"/>
      <c r="B417" s="105"/>
      <c r="C417" s="101"/>
      <c r="D417" s="101"/>
      <c r="E417" s="101"/>
      <c r="F417" s="101"/>
      <c r="G417" s="101"/>
      <c r="H417" s="102"/>
      <c r="I417" s="102"/>
      <c r="K417" s="102"/>
      <c r="L417" s="102"/>
    </row>
    <row r="418" spans="1:12" ht="13.5">
      <c r="A418" s="105"/>
      <c r="B418" s="105"/>
      <c r="C418" s="101"/>
      <c r="D418" s="101"/>
      <c r="E418" s="101"/>
      <c r="F418" s="101"/>
      <c r="G418" s="101"/>
      <c r="H418" s="134"/>
      <c r="I418" s="134"/>
      <c r="K418" s="134"/>
      <c r="L418" s="134"/>
    </row>
    <row r="419" spans="1:12" ht="13.5">
      <c r="A419" s="105"/>
      <c r="B419" s="105"/>
      <c r="C419" s="101"/>
      <c r="D419" s="101"/>
      <c r="E419" s="101"/>
      <c r="F419" s="101"/>
      <c r="G419" s="101"/>
      <c r="H419" s="134"/>
      <c r="I419" s="134"/>
      <c r="K419" s="134"/>
      <c r="L419" s="134"/>
    </row>
    <row r="420" spans="1:12" ht="13.5">
      <c r="A420" s="105"/>
      <c r="B420" s="105"/>
      <c r="C420" s="101"/>
      <c r="D420" s="101"/>
      <c r="E420" s="101"/>
      <c r="F420" s="101"/>
      <c r="G420" s="101"/>
      <c r="H420" s="102"/>
      <c r="I420" s="102"/>
      <c r="K420" s="102"/>
      <c r="L420" s="102"/>
    </row>
    <row r="421" spans="1:12" ht="13.5">
      <c r="A421" s="105"/>
      <c r="B421" s="105"/>
      <c r="C421" s="101"/>
      <c r="D421" s="101"/>
      <c r="E421" s="101"/>
      <c r="F421" s="101"/>
      <c r="G421" s="101"/>
      <c r="H421" s="134"/>
      <c r="I421" s="134"/>
      <c r="K421" s="134"/>
      <c r="L421" s="134"/>
    </row>
    <row r="422" spans="1:12" ht="13.5">
      <c r="A422" s="105"/>
      <c r="B422" s="105"/>
      <c r="C422" s="101"/>
      <c r="D422" s="101"/>
      <c r="E422" s="101"/>
      <c r="F422" s="101"/>
      <c r="G422" s="101"/>
      <c r="H422" s="134"/>
      <c r="I422" s="134"/>
      <c r="K422" s="134"/>
      <c r="L422" s="134"/>
    </row>
    <row r="423" spans="1:12" ht="13.5">
      <c r="A423" s="138"/>
      <c r="B423" s="138"/>
      <c r="C423" s="135"/>
      <c r="D423" s="135"/>
      <c r="E423" s="135"/>
      <c r="F423" s="135"/>
      <c r="G423" s="135"/>
      <c r="H423" s="139"/>
      <c r="I423" s="139"/>
      <c r="K423" s="139"/>
      <c r="L423" s="139"/>
    </row>
    <row r="424" spans="1:12" ht="13.5">
      <c r="A424" s="105"/>
      <c r="B424" s="105"/>
      <c r="C424" s="101"/>
      <c r="D424" s="101"/>
      <c r="E424" s="101"/>
      <c r="F424" s="101"/>
      <c r="G424" s="101"/>
      <c r="H424" s="102"/>
      <c r="I424" s="102"/>
      <c r="K424" s="102"/>
      <c r="L424" s="102"/>
    </row>
    <row r="425" spans="1:12" ht="13.5">
      <c r="A425" s="105"/>
      <c r="B425" s="105"/>
      <c r="C425" s="101"/>
      <c r="D425" s="101"/>
      <c r="E425" s="101"/>
      <c r="F425" s="101"/>
      <c r="G425" s="101"/>
      <c r="H425" s="102"/>
      <c r="I425" s="102"/>
      <c r="K425" s="102"/>
      <c r="L425" s="102"/>
    </row>
    <row r="426" spans="1:12" ht="13.5">
      <c r="A426" s="105"/>
      <c r="B426" s="105"/>
      <c r="C426" s="101"/>
      <c r="D426" s="101"/>
      <c r="E426" s="101"/>
      <c r="F426" s="101"/>
      <c r="G426" s="101"/>
      <c r="H426" s="102"/>
      <c r="I426" s="102"/>
      <c r="K426" s="102"/>
      <c r="L426" s="102"/>
    </row>
    <row r="427" spans="1:12" ht="13.5">
      <c r="A427" s="105"/>
      <c r="B427" s="105"/>
      <c r="C427" s="101"/>
      <c r="D427" s="101"/>
      <c r="E427" s="101"/>
      <c r="F427" s="101"/>
      <c r="G427" s="101"/>
      <c r="H427" s="134"/>
      <c r="I427" s="134"/>
      <c r="K427" s="134"/>
      <c r="L427" s="134"/>
    </row>
    <row r="428" spans="1:12" ht="13.5">
      <c r="A428" s="105"/>
      <c r="B428" s="105"/>
      <c r="C428" s="101"/>
      <c r="D428" s="101"/>
      <c r="E428" s="101"/>
      <c r="F428" s="101"/>
      <c r="G428" s="101"/>
      <c r="H428" s="134"/>
      <c r="I428" s="134"/>
      <c r="K428" s="134"/>
      <c r="L428" s="134"/>
    </row>
    <row r="429" spans="1:12" ht="13.5">
      <c r="A429" s="105"/>
      <c r="B429" s="105"/>
      <c r="C429" s="101"/>
      <c r="D429" s="101"/>
      <c r="E429" s="101"/>
      <c r="F429" s="101"/>
      <c r="G429" s="101"/>
      <c r="H429" s="134"/>
      <c r="I429" s="134"/>
      <c r="K429" s="134"/>
      <c r="L429" s="134"/>
    </row>
    <row r="430" spans="1:12" ht="13.5">
      <c r="A430" s="105"/>
      <c r="B430" s="105"/>
      <c r="C430" s="101"/>
      <c r="D430" s="101"/>
      <c r="E430" s="101"/>
      <c r="F430" s="101"/>
      <c r="G430" s="101"/>
      <c r="H430" s="134"/>
      <c r="I430" s="134"/>
      <c r="K430" s="134"/>
      <c r="L430" s="134"/>
    </row>
    <row r="431" spans="1:12" ht="13.5">
      <c r="A431" s="105"/>
      <c r="B431" s="105"/>
      <c r="C431" s="101"/>
      <c r="D431" s="101"/>
      <c r="E431" s="101"/>
      <c r="F431" s="101"/>
      <c r="G431" s="101"/>
      <c r="H431" s="102"/>
      <c r="I431" s="102"/>
      <c r="K431" s="102"/>
      <c r="L431" s="102"/>
    </row>
    <row r="432" spans="1:12" ht="13.5">
      <c r="A432" s="105"/>
      <c r="B432" s="105"/>
      <c r="C432" s="101"/>
      <c r="D432" s="101"/>
      <c r="E432" s="101"/>
      <c r="F432" s="101"/>
      <c r="G432" s="101"/>
      <c r="H432" s="134"/>
      <c r="I432" s="134"/>
      <c r="K432" s="134"/>
      <c r="L432" s="134"/>
    </row>
    <row r="433" spans="1:12" ht="13.5">
      <c r="A433" s="105"/>
      <c r="B433" s="105"/>
      <c r="C433" s="101"/>
      <c r="D433" s="101"/>
      <c r="E433" s="101"/>
      <c r="F433" s="101"/>
      <c r="G433" s="101"/>
      <c r="H433" s="134"/>
      <c r="I433" s="134"/>
      <c r="K433" s="134"/>
      <c r="L433" s="134"/>
    </row>
    <row r="434" spans="1:12" ht="13.5">
      <c r="A434" s="104"/>
      <c r="B434" s="104"/>
      <c r="C434" s="101"/>
      <c r="D434" s="101"/>
      <c r="E434" s="101"/>
      <c r="F434" s="106"/>
      <c r="G434" s="101"/>
      <c r="H434" s="102"/>
      <c r="I434" s="102"/>
      <c r="K434" s="102"/>
      <c r="L434" s="102"/>
    </row>
    <row r="435" spans="1:12" ht="14.25">
      <c r="A435" s="103"/>
      <c r="B435" s="103"/>
      <c r="C435" s="101"/>
      <c r="D435" s="101"/>
      <c r="E435" s="101"/>
      <c r="F435" s="106"/>
      <c r="G435" s="101"/>
      <c r="H435" s="102"/>
      <c r="I435" s="102"/>
      <c r="K435" s="102"/>
      <c r="L435" s="102"/>
    </row>
    <row r="436" spans="1:12" ht="13.5">
      <c r="A436" s="105"/>
      <c r="B436" s="105"/>
      <c r="C436" s="101"/>
      <c r="D436" s="101"/>
      <c r="E436" s="101"/>
      <c r="F436" s="106"/>
      <c r="G436" s="101"/>
      <c r="H436" s="102"/>
      <c r="I436" s="102"/>
      <c r="K436" s="102"/>
      <c r="L436" s="102"/>
    </row>
    <row r="437" spans="1:12" ht="13.5">
      <c r="A437" s="105"/>
      <c r="B437" s="105"/>
      <c r="C437" s="101"/>
      <c r="D437" s="101"/>
      <c r="E437" s="101"/>
      <c r="F437" s="106"/>
      <c r="G437" s="101"/>
      <c r="H437" s="102"/>
      <c r="I437" s="102"/>
      <c r="K437" s="102"/>
      <c r="L437" s="102"/>
    </row>
    <row r="438" spans="1:12" ht="13.5">
      <c r="A438" s="105"/>
      <c r="B438" s="105"/>
      <c r="C438" s="101"/>
      <c r="D438" s="101"/>
      <c r="E438" s="101"/>
      <c r="F438" s="106"/>
      <c r="G438" s="101"/>
      <c r="H438" s="134"/>
      <c r="I438" s="134"/>
      <c r="K438" s="134"/>
      <c r="L438" s="134"/>
    </row>
    <row r="439" spans="1:12" ht="13.5">
      <c r="A439" s="105"/>
      <c r="B439" s="105"/>
      <c r="C439" s="101"/>
      <c r="D439" s="101"/>
      <c r="E439" s="101"/>
      <c r="F439" s="106"/>
      <c r="G439" s="101"/>
      <c r="H439" s="134"/>
      <c r="I439" s="134"/>
      <c r="K439" s="134"/>
      <c r="L439" s="134"/>
    </row>
    <row r="440" spans="1:12" ht="13.5">
      <c r="A440" s="105"/>
      <c r="B440" s="105"/>
      <c r="C440" s="101"/>
      <c r="D440" s="101"/>
      <c r="E440" s="101"/>
      <c r="F440" s="106"/>
      <c r="G440" s="101"/>
      <c r="H440" s="134"/>
      <c r="I440" s="134"/>
      <c r="K440" s="134"/>
      <c r="L440" s="134"/>
    </row>
    <row r="441" spans="1:12" ht="13.5">
      <c r="A441" s="105"/>
      <c r="B441" s="105"/>
      <c r="C441" s="101"/>
      <c r="D441" s="101"/>
      <c r="E441" s="101"/>
      <c r="F441" s="106"/>
      <c r="G441" s="101"/>
      <c r="H441" s="102"/>
      <c r="I441" s="102"/>
      <c r="K441" s="102"/>
      <c r="L441" s="102"/>
    </row>
    <row r="442" spans="1:12" ht="13.5">
      <c r="A442" s="105"/>
      <c r="B442" s="105"/>
      <c r="C442" s="101"/>
      <c r="D442" s="101"/>
      <c r="E442" s="101"/>
      <c r="F442" s="106"/>
      <c r="G442" s="101"/>
      <c r="H442" s="134"/>
      <c r="I442" s="134"/>
      <c r="K442" s="134"/>
      <c r="L442" s="134"/>
    </row>
    <row r="443" spans="1:12" ht="13.5">
      <c r="A443" s="105"/>
      <c r="B443" s="105"/>
      <c r="C443" s="101"/>
      <c r="D443" s="101"/>
      <c r="E443" s="101"/>
      <c r="F443" s="106"/>
      <c r="G443" s="101"/>
      <c r="H443" s="134"/>
      <c r="I443" s="134"/>
      <c r="K443" s="134"/>
      <c r="L443" s="134"/>
    </row>
    <row r="444" spans="1:12" ht="13.5">
      <c r="A444" s="100"/>
      <c r="B444" s="100"/>
      <c r="C444" s="135"/>
      <c r="D444" s="135"/>
      <c r="E444" s="135"/>
      <c r="F444" s="135"/>
      <c r="G444" s="135"/>
      <c r="H444" s="139"/>
      <c r="I444" s="139"/>
      <c r="K444" s="139"/>
      <c r="L444" s="139"/>
    </row>
    <row r="445" spans="1:12" ht="13.5">
      <c r="A445" s="138"/>
      <c r="B445" s="138"/>
      <c r="C445" s="101"/>
      <c r="D445" s="101"/>
      <c r="E445" s="101"/>
      <c r="F445" s="101"/>
      <c r="G445" s="101"/>
      <c r="H445" s="102"/>
      <c r="I445" s="102"/>
      <c r="K445" s="102"/>
      <c r="L445" s="102"/>
    </row>
    <row r="446" spans="1:12" ht="13.5">
      <c r="A446" s="104"/>
      <c r="B446" s="104"/>
      <c r="C446" s="101"/>
      <c r="D446" s="101"/>
      <c r="E446" s="101"/>
      <c r="F446" s="101"/>
      <c r="G446" s="101"/>
      <c r="H446" s="102"/>
      <c r="I446" s="102"/>
      <c r="K446" s="102"/>
      <c r="L446" s="102"/>
    </row>
    <row r="447" spans="1:12" ht="14.25">
      <c r="A447" s="103"/>
      <c r="B447" s="103"/>
      <c r="C447" s="101"/>
      <c r="D447" s="101"/>
      <c r="E447" s="101"/>
      <c r="F447" s="101"/>
      <c r="G447" s="101"/>
      <c r="H447" s="102"/>
      <c r="I447" s="102"/>
      <c r="K447" s="102"/>
      <c r="L447" s="102"/>
    </row>
    <row r="448" spans="1:12" ht="13.5">
      <c r="A448" s="104"/>
      <c r="B448" s="104"/>
      <c r="C448" s="101"/>
      <c r="D448" s="101"/>
      <c r="E448" s="101"/>
      <c r="F448" s="101"/>
      <c r="G448" s="101"/>
      <c r="H448" s="102"/>
      <c r="I448" s="102"/>
      <c r="K448" s="102"/>
      <c r="L448" s="102"/>
    </row>
    <row r="449" spans="1:12" ht="13.5">
      <c r="A449" s="138"/>
      <c r="B449" s="138"/>
      <c r="C449" s="135"/>
      <c r="D449" s="135"/>
      <c r="E449" s="135"/>
      <c r="F449" s="135"/>
      <c r="G449" s="135"/>
      <c r="H449" s="139"/>
      <c r="I449" s="139"/>
      <c r="K449" s="139"/>
      <c r="L449" s="139"/>
    </row>
    <row r="450" spans="1:12" ht="13.5">
      <c r="A450" s="105"/>
      <c r="B450" s="105"/>
      <c r="C450" s="101"/>
      <c r="D450" s="101"/>
      <c r="E450" s="101"/>
      <c r="F450" s="101"/>
      <c r="G450" s="101"/>
      <c r="H450" s="102"/>
      <c r="I450" s="102"/>
      <c r="K450" s="102"/>
      <c r="L450" s="102"/>
    </row>
    <row r="451" spans="1:12" ht="13.5">
      <c r="A451" s="105"/>
      <c r="B451" s="105"/>
      <c r="C451" s="101"/>
      <c r="D451" s="101"/>
      <c r="E451" s="101"/>
      <c r="F451" s="101"/>
      <c r="G451" s="101"/>
      <c r="H451" s="134"/>
      <c r="I451" s="134"/>
      <c r="K451" s="134"/>
      <c r="L451" s="134"/>
    </row>
    <row r="452" spans="1:12" ht="13.5">
      <c r="A452" s="138"/>
      <c r="B452" s="138"/>
      <c r="C452" s="135"/>
      <c r="D452" s="135"/>
      <c r="E452" s="135"/>
      <c r="F452" s="135"/>
      <c r="G452" s="135"/>
      <c r="H452" s="139"/>
      <c r="I452" s="139"/>
      <c r="K452" s="139"/>
      <c r="L452" s="139"/>
    </row>
    <row r="453" spans="1:12" ht="14.25">
      <c r="A453" s="103"/>
      <c r="B453" s="103"/>
      <c r="C453" s="135"/>
      <c r="D453" s="135"/>
      <c r="E453" s="135"/>
      <c r="F453" s="135"/>
      <c r="G453" s="135"/>
      <c r="H453" s="139"/>
      <c r="I453" s="139"/>
      <c r="K453" s="139"/>
      <c r="L453" s="139"/>
    </row>
    <row r="454" spans="1:12" ht="14.25">
      <c r="A454" s="103"/>
      <c r="B454" s="103"/>
      <c r="C454" s="135"/>
      <c r="D454" s="135"/>
      <c r="E454" s="135"/>
      <c r="F454" s="135"/>
      <c r="G454" s="135"/>
      <c r="H454" s="139"/>
      <c r="I454" s="139"/>
      <c r="K454" s="139"/>
      <c r="L454" s="139"/>
    </row>
    <row r="455" spans="1:12" ht="14.25">
      <c r="A455" s="103"/>
      <c r="B455" s="103"/>
      <c r="C455" s="101"/>
      <c r="D455" s="101"/>
      <c r="E455" s="101"/>
      <c r="F455" s="101"/>
      <c r="G455" s="101"/>
      <c r="H455" s="102"/>
      <c r="I455" s="102"/>
      <c r="K455" s="102"/>
      <c r="L455" s="102"/>
    </row>
    <row r="456" spans="1:12" ht="13.5">
      <c r="A456" s="133"/>
      <c r="B456" s="133"/>
      <c r="C456" s="101"/>
      <c r="D456" s="101"/>
      <c r="E456" s="101"/>
      <c r="F456" s="101"/>
      <c r="G456" s="101"/>
      <c r="H456" s="102"/>
      <c r="I456" s="102"/>
      <c r="K456" s="102"/>
      <c r="L456" s="102"/>
    </row>
    <row r="457" spans="1:12" ht="13.5">
      <c r="A457" s="105"/>
      <c r="B457" s="105"/>
      <c r="C457" s="101"/>
      <c r="D457" s="101"/>
      <c r="E457" s="101"/>
      <c r="F457" s="101"/>
      <c r="G457" s="101"/>
      <c r="H457" s="102"/>
      <c r="I457" s="102"/>
      <c r="K457" s="102"/>
      <c r="L457" s="102"/>
    </row>
    <row r="458" spans="1:12" ht="13.5">
      <c r="A458" s="105"/>
      <c r="B458" s="105"/>
      <c r="C458" s="101"/>
      <c r="D458" s="101"/>
      <c r="E458" s="101"/>
      <c r="F458" s="101"/>
      <c r="G458" s="101"/>
      <c r="H458" s="102"/>
      <c r="I458" s="102"/>
      <c r="K458" s="102"/>
      <c r="L458" s="102"/>
    </row>
    <row r="459" spans="1:12" ht="13.5">
      <c r="A459" s="105"/>
      <c r="B459" s="105"/>
      <c r="C459" s="101"/>
      <c r="D459" s="101"/>
      <c r="E459" s="101"/>
      <c r="F459" s="101"/>
      <c r="G459" s="101"/>
      <c r="H459" s="102"/>
      <c r="I459" s="102"/>
      <c r="K459" s="102"/>
      <c r="L459" s="102"/>
    </row>
    <row r="460" spans="1:12" ht="13.5">
      <c r="A460" s="105"/>
      <c r="B460" s="105"/>
      <c r="C460" s="101"/>
      <c r="D460" s="101"/>
      <c r="E460" s="101"/>
      <c r="F460" s="101"/>
      <c r="G460" s="101"/>
      <c r="H460" s="102"/>
      <c r="I460" s="102"/>
      <c r="K460" s="102"/>
      <c r="L460" s="102"/>
    </row>
    <row r="461" spans="1:12" ht="13.5">
      <c r="A461" s="105"/>
      <c r="B461" s="105"/>
      <c r="C461" s="101"/>
      <c r="D461" s="101"/>
      <c r="E461" s="101"/>
      <c r="F461" s="101"/>
      <c r="G461" s="101"/>
      <c r="H461" s="102"/>
      <c r="I461" s="102"/>
      <c r="K461" s="102"/>
      <c r="L461" s="102"/>
    </row>
    <row r="462" spans="1:12" ht="13.5">
      <c r="A462" s="105"/>
      <c r="B462" s="105"/>
      <c r="C462" s="101"/>
      <c r="D462" s="101"/>
      <c r="E462" s="101"/>
      <c r="F462" s="101"/>
      <c r="G462" s="101"/>
      <c r="H462" s="102"/>
      <c r="I462" s="102"/>
      <c r="K462" s="102"/>
      <c r="L462" s="102"/>
    </row>
    <row r="463" spans="1:12" ht="13.5">
      <c r="A463" s="105"/>
      <c r="B463" s="105"/>
      <c r="C463" s="101"/>
      <c r="D463" s="101"/>
      <c r="E463" s="101"/>
      <c r="F463" s="101"/>
      <c r="G463" s="101"/>
      <c r="H463" s="102"/>
      <c r="I463" s="102"/>
      <c r="K463" s="102"/>
      <c r="L463" s="102"/>
    </row>
    <row r="464" spans="1:12" ht="13.5">
      <c r="A464" s="105"/>
      <c r="B464" s="105"/>
      <c r="C464" s="101"/>
      <c r="D464" s="101"/>
      <c r="E464" s="101"/>
      <c r="F464" s="101"/>
      <c r="G464" s="101"/>
      <c r="H464" s="102"/>
      <c r="I464" s="102"/>
      <c r="K464" s="102"/>
      <c r="L464" s="102"/>
    </row>
    <row r="465" spans="1:12" ht="13.5">
      <c r="A465" s="105"/>
      <c r="B465" s="105"/>
      <c r="C465" s="101"/>
      <c r="D465" s="101"/>
      <c r="E465" s="101"/>
      <c r="F465" s="101"/>
      <c r="G465" s="101"/>
      <c r="H465" s="102"/>
      <c r="I465" s="102"/>
      <c r="K465" s="102"/>
      <c r="L465" s="102"/>
    </row>
    <row r="466" spans="1:12" ht="13.5">
      <c r="A466" s="105"/>
      <c r="B466" s="105"/>
      <c r="C466" s="101"/>
      <c r="D466" s="101"/>
      <c r="E466" s="101"/>
      <c r="F466" s="101"/>
      <c r="G466" s="101"/>
      <c r="H466" s="102"/>
      <c r="I466" s="102"/>
      <c r="K466" s="102"/>
      <c r="L466" s="102"/>
    </row>
    <row r="467" spans="1:12" ht="13.5">
      <c r="A467" s="105"/>
      <c r="B467" s="105"/>
      <c r="C467" s="101"/>
      <c r="D467" s="101"/>
      <c r="E467" s="101"/>
      <c r="F467" s="101"/>
      <c r="G467" s="101"/>
      <c r="H467" s="102"/>
      <c r="I467" s="102"/>
      <c r="K467" s="102"/>
      <c r="L467" s="102"/>
    </row>
    <row r="468" spans="1:12" ht="13.5">
      <c r="A468" s="105"/>
      <c r="B468" s="105"/>
      <c r="C468" s="101"/>
      <c r="D468" s="101"/>
      <c r="E468" s="101"/>
      <c r="F468" s="101"/>
      <c r="G468" s="101"/>
      <c r="H468" s="102"/>
      <c r="I468" s="102"/>
      <c r="K468" s="102"/>
      <c r="L468" s="102"/>
    </row>
    <row r="469" spans="1:12" ht="13.5">
      <c r="A469" s="105"/>
      <c r="B469" s="105"/>
      <c r="C469" s="101"/>
      <c r="D469" s="101"/>
      <c r="E469" s="101"/>
      <c r="F469" s="101"/>
      <c r="G469" s="101"/>
      <c r="H469" s="102"/>
      <c r="I469" s="102"/>
      <c r="K469" s="102"/>
      <c r="L469" s="102"/>
    </row>
    <row r="470" spans="1:12" ht="13.5">
      <c r="A470" s="105"/>
      <c r="B470" s="105"/>
      <c r="C470" s="101"/>
      <c r="D470" s="101"/>
      <c r="E470" s="101"/>
      <c r="F470" s="101"/>
      <c r="G470" s="101"/>
      <c r="H470" s="102"/>
      <c r="I470" s="102"/>
      <c r="K470" s="102"/>
      <c r="L470" s="102"/>
    </row>
    <row r="471" spans="1:12" ht="13.5">
      <c r="A471" s="105"/>
      <c r="B471" s="105"/>
      <c r="C471" s="101"/>
      <c r="D471" s="101"/>
      <c r="E471" s="101"/>
      <c r="F471" s="101"/>
      <c r="G471" s="101"/>
      <c r="H471" s="102"/>
      <c r="I471" s="102"/>
      <c r="K471" s="102"/>
      <c r="L471" s="102"/>
    </row>
    <row r="472" spans="1:12" ht="13.5">
      <c r="A472" s="105"/>
      <c r="B472" s="105"/>
      <c r="C472" s="101"/>
      <c r="D472" s="101"/>
      <c r="E472" s="101"/>
      <c r="F472" s="101"/>
      <c r="G472" s="101"/>
      <c r="H472" s="102"/>
      <c r="I472" s="102"/>
      <c r="K472" s="102"/>
      <c r="L472" s="102"/>
    </row>
    <row r="473" spans="1:12" ht="13.5">
      <c r="A473" s="105"/>
      <c r="B473" s="105"/>
      <c r="C473" s="101"/>
      <c r="D473" s="101"/>
      <c r="E473" s="101"/>
      <c r="F473" s="101"/>
      <c r="G473" s="101"/>
      <c r="H473" s="102"/>
      <c r="I473" s="102"/>
      <c r="K473" s="102"/>
      <c r="L473" s="102"/>
    </row>
    <row r="474" spans="1:12" ht="14.25">
      <c r="A474" s="103"/>
      <c r="B474" s="103"/>
      <c r="C474" s="135"/>
      <c r="D474" s="135"/>
      <c r="E474" s="135"/>
      <c r="F474" s="135"/>
      <c r="G474" s="135"/>
      <c r="H474" s="139"/>
      <c r="I474" s="139"/>
      <c r="K474" s="139"/>
      <c r="L474" s="139"/>
    </row>
    <row r="475" spans="1:12" ht="13.5">
      <c r="A475" s="104"/>
      <c r="B475" s="104"/>
      <c r="C475" s="101"/>
      <c r="D475" s="101"/>
      <c r="E475" s="101"/>
      <c r="F475" s="101"/>
      <c r="G475" s="101"/>
      <c r="H475" s="102"/>
      <c r="I475" s="102"/>
      <c r="K475" s="102"/>
      <c r="L475" s="102"/>
    </row>
    <row r="476" spans="1:12" ht="13.5">
      <c r="A476" s="105"/>
      <c r="B476" s="105"/>
      <c r="C476" s="101"/>
      <c r="D476" s="101"/>
      <c r="E476" s="101"/>
      <c r="F476" s="101"/>
      <c r="G476" s="101"/>
      <c r="H476" s="102"/>
      <c r="I476" s="102"/>
      <c r="K476" s="102"/>
      <c r="L476" s="102"/>
    </row>
    <row r="477" spans="1:12" ht="13.5">
      <c r="A477" s="105"/>
      <c r="B477" s="105"/>
      <c r="C477" s="101"/>
      <c r="D477" s="101"/>
      <c r="E477" s="101"/>
      <c r="F477" s="101"/>
      <c r="G477" s="101"/>
      <c r="H477" s="102"/>
      <c r="I477" s="102"/>
      <c r="K477" s="102"/>
      <c r="L477" s="102"/>
    </row>
    <row r="478" spans="1:12" ht="13.5">
      <c r="A478" s="138"/>
      <c r="B478" s="138"/>
      <c r="C478" s="135"/>
      <c r="D478" s="135"/>
      <c r="E478" s="135"/>
      <c r="F478" s="135"/>
      <c r="G478" s="135"/>
      <c r="H478" s="136"/>
      <c r="I478" s="136"/>
      <c r="K478" s="136"/>
      <c r="L478" s="136"/>
    </row>
    <row r="479" spans="1:12" ht="14.25">
      <c r="A479" s="103"/>
      <c r="B479" s="103"/>
      <c r="C479" s="101"/>
      <c r="D479" s="101"/>
      <c r="E479" s="101"/>
      <c r="F479" s="101"/>
      <c r="G479" s="101"/>
      <c r="H479" s="134"/>
      <c r="I479" s="134"/>
      <c r="K479" s="134"/>
      <c r="L479" s="134"/>
    </row>
    <row r="480" spans="1:12" ht="13.5">
      <c r="A480" s="105"/>
      <c r="B480" s="105"/>
      <c r="C480" s="101"/>
      <c r="D480" s="101"/>
      <c r="E480" s="101"/>
      <c r="F480" s="101"/>
      <c r="G480" s="101"/>
      <c r="H480" s="134"/>
      <c r="I480" s="134"/>
      <c r="K480" s="134"/>
      <c r="L480" s="134"/>
    </row>
    <row r="481" spans="1:12" ht="13.5">
      <c r="A481" s="133"/>
      <c r="B481" s="133"/>
      <c r="C481" s="101"/>
      <c r="D481" s="101"/>
      <c r="E481" s="101"/>
      <c r="F481" s="101"/>
      <c r="G481" s="101"/>
      <c r="H481" s="134"/>
      <c r="I481" s="134"/>
      <c r="K481" s="134"/>
      <c r="L481" s="134"/>
    </row>
    <row r="482" spans="1:12" ht="13.5">
      <c r="A482" s="133"/>
      <c r="B482" s="133"/>
      <c r="C482" s="101"/>
      <c r="D482" s="101"/>
      <c r="E482" s="101"/>
      <c r="F482" s="101"/>
      <c r="G482" s="101"/>
      <c r="H482" s="134"/>
      <c r="I482" s="134"/>
      <c r="K482" s="134"/>
      <c r="L482" s="134"/>
    </row>
    <row r="483" spans="1:12" ht="13.5">
      <c r="A483" s="133"/>
      <c r="B483" s="133"/>
      <c r="C483" s="101"/>
      <c r="D483" s="101"/>
      <c r="E483" s="101"/>
      <c r="F483" s="101"/>
      <c r="G483" s="101"/>
      <c r="H483" s="134"/>
      <c r="I483" s="134"/>
      <c r="K483" s="134"/>
      <c r="L483" s="134"/>
    </row>
    <row r="484" spans="1:12" ht="13.5">
      <c r="A484" s="133"/>
      <c r="B484" s="133"/>
      <c r="C484" s="101"/>
      <c r="D484" s="101"/>
      <c r="E484" s="101"/>
      <c r="F484" s="101"/>
      <c r="G484" s="101"/>
      <c r="H484" s="134"/>
      <c r="I484" s="134"/>
      <c r="K484" s="134"/>
      <c r="L484" s="134"/>
    </row>
    <row r="485" spans="1:12" s="6" customFormat="1" ht="13.5">
      <c r="A485" s="145"/>
      <c r="B485" s="145"/>
      <c r="C485" s="101"/>
      <c r="D485" s="146"/>
      <c r="E485" s="146"/>
      <c r="F485" s="146"/>
      <c r="G485" s="101"/>
      <c r="H485" s="147"/>
      <c r="I485" s="147"/>
      <c r="K485" s="147"/>
      <c r="L485" s="147"/>
    </row>
    <row r="486" spans="1:12" s="6" customFormat="1" ht="13.5">
      <c r="A486" s="145"/>
      <c r="B486" s="145"/>
      <c r="C486" s="101"/>
      <c r="D486" s="146"/>
      <c r="E486" s="146"/>
      <c r="F486" s="146"/>
      <c r="G486" s="101"/>
      <c r="H486" s="147"/>
      <c r="I486" s="147"/>
      <c r="K486" s="147"/>
      <c r="L486" s="147"/>
    </row>
    <row r="487" spans="1:12" s="6" customFormat="1" ht="13.5">
      <c r="A487" s="148"/>
      <c r="B487" s="148"/>
      <c r="C487" s="101"/>
      <c r="D487" s="146"/>
      <c r="E487" s="146"/>
      <c r="F487" s="146"/>
      <c r="G487" s="101"/>
      <c r="H487" s="147"/>
      <c r="I487" s="147"/>
      <c r="K487" s="147"/>
      <c r="L487" s="147"/>
    </row>
    <row r="488" spans="1:12" s="6" customFormat="1" ht="13.5">
      <c r="A488" s="148"/>
      <c r="B488" s="148"/>
      <c r="C488" s="101"/>
      <c r="D488" s="146"/>
      <c r="E488" s="146"/>
      <c r="F488" s="146"/>
      <c r="G488" s="101"/>
      <c r="H488" s="147"/>
      <c r="I488" s="147"/>
      <c r="K488" s="147"/>
      <c r="L488" s="147"/>
    </row>
    <row r="489" spans="1:12" s="6" customFormat="1" ht="13.5">
      <c r="A489" s="149"/>
      <c r="B489" s="149"/>
      <c r="C489" s="101"/>
      <c r="D489" s="146"/>
      <c r="E489" s="146"/>
      <c r="F489" s="146"/>
      <c r="G489" s="101"/>
      <c r="H489" s="147"/>
      <c r="I489" s="147"/>
      <c r="K489" s="147"/>
      <c r="L489" s="147"/>
    </row>
    <row r="490" spans="1:12" s="6" customFormat="1" ht="13.5">
      <c r="A490" s="149"/>
      <c r="B490" s="149"/>
      <c r="C490" s="101"/>
      <c r="D490" s="146"/>
      <c r="E490" s="146"/>
      <c r="F490" s="146"/>
      <c r="G490" s="101"/>
      <c r="H490" s="147"/>
      <c r="I490" s="147"/>
      <c r="K490" s="147"/>
      <c r="L490" s="147"/>
    </row>
    <row r="491" spans="1:12" s="6" customFormat="1" ht="13.5">
      <c r="A491" s="150"/>
      <c r="B491" s="150"/>
      <c r="C491" s="101"/>
      <c r="D491" s="146"/>
      <c r="E491" s="146"/>
      <c r="F491" s="146"/>
      <c r="G491" s="101"/>
      <c r="H491" s="151"/>
      <c r="I491" s="151"/>
      <c r="K491" s="151"/>
      <c r="L491" s="151"/>
    </row>
    <row r="492" spans="1:12" s="6" customFormat="1" ht="13.5">
      <c r="A492" s="149"/>
      <c r="B492" s="149"/>
      <c r="C492" s="101"/>
      <c r="D492" s="146"/>
      <c r="E492" s="146"/>
      <c r="F492" s="146"/>
      <c r="G492" s="101"/>
      <c r="H492" s="151"/>
      <c r="I492" s="151"/>
      <c r="K492" s="151"/>
      <c r="L492" s="151"/>
    </row>
    <row r="493" spans="1:12" s="6" customFormat="1" ht="13.5">
      <c r="A493" s="149"/>
      <c r="B493" s="149"/>
      <c r="C493" s="101"/>
      <c r="D493" s="146"/>
      <c r="E493" s="146"/>
      <c r="F493" s="146"/>
      <c r="G493" s="101"/>
      <c r="H493" s="151"/>
      <c r="I493" s="151"/>
      <c r="K493" s="151"/>
      <c r="L493" s="151"/>
    </row>
    <row r="494" spans="1:12" s="6" customFormat="1" ht="13.5">
      <c r="A494" s="149"/>
      <c r="B494" s="149"/>
      <c r="C494" s="101"/>
      <c r="D494" s="146"/>
      <c r="E494" s="146"/>
      <c r="F494" s="146"/>
      <c r="G494" s="101"/>
      <c r="H494" s="151"/>
      <c r="I494" s="151"/>
      <c r="K494" s="151"/>
      <c r="L494" s="151"/>
    </row>
    <row r="495" spans="1:12" s="6" customFormat="1" ht="13.5">
      <c r="A495" s="149"/>
      <c r="B495" s="149"/>
      <c r="C495" s="101"/>
      <c r="D495" s="146"/>
      <c r="E495" s="146"/>
      <c r="F495" s="146"/>
      <c r="G495" s="101"/>
      <c r="H495" s="147"/>
      <c r="I495" s="147"/>
      <c r="K495" s="147"/>
      <c r="L495" s="147"/>
    </row>
    <row r="496" spans="1:12" s="6" customFormat="1" ht="13.5">
      <c r="A496" s="149"/>
      <c r="B496" s="149"/>
      <c r="C496" s="101"/>
      <c r="D496" s="146"/>
      <c r="E496" s="146"/>
      <c r="F496" s="146"/>
      <c r="G496" s="101"/>
      <c r="H496" s="151"/>
      <c r="I496" s="151"/>
      <c r="K496" s="151"/>
      <c r="L496" s="151"/>
    </row>
    <row r="497" spans="1:12" s="6" customFormat="1" ht="13.5">
      <c r="A497" s="149"/>
      <c r="B497" s="149"/>
      <c r="C497" s="101"/>
      <c r="D497" s="146"/>
      <c r="E497" s="146"/>
      <c r="F497" s="146"/>
      <c r="G497" s="101"/>
      <c r="H497" s="151"/>
      <c r="I497" s="151"/>
      <c r="K497" s="151"/>
      <c r="L497" s="151"/>
    </row>
    <row r="498" spans="1:12" s="4" customFormat="1" ht="13.5">
      <c r="A498" s="100"/>
      <c r="B498" s="100"/>
      <c r="C498" s="135"/>
      <c r="D498" s="135"/>
      <c r="E498" s="135"/>
      <c r="F498" s="135"/>
      <c r="G498" s="135"/>
      <c r="H498" s="139"/>
      <c r="I498" s="139"/>
      <c r="K498" s="139"/>
      <c r="L498" s="139"/>
    </row>
    <row r="499" spans="1:12" ht="13.5">
      <c r="A499" s="138"/>
      <c r="B499" s="138"/>
      <c r="C499" s="135"/>
      <c r="D499" s="135"/>
      <c r="E499" s="135"/>
      <c r="F499" s="135"/>
      <c r="G499" s="135"/>
      <c r="H499" s="139"/>
      <c r="I499" s="139"/>
      <c r="K499" s="139"/>
      <c r="L499" s="139"/>
    </row>
    <row r="500" spans="1:12" ht="14.25">
      <c r="A500" s="103"/>
      <c r="B500" s="103"/>
      <c r="C500" s="135"/>
      <c r="D500" s="135"/>
      <c r="E500" s="135"/>
      <c r="F500" s="152"/>
      <c r="G500" s="135"/>
      <c r="H500" s="139"/>
      <c r="I500" s="139"/>
      <c r="K500" s="139"/>
      <c r="L500" s="139"/>
    </row>
    <row r="501" spans="1:12" ht="14.25">
      <c r="A501" s="103"/>
      <c r="B501" s="103"/>
      <c r="C501" s="101"/>
      <c r="D501" s="101"/>
      <c r="E501" s="101"/>
      <c r="F501" s="153"/>
      <c r="G501" s="101"/>
      <c r="H501" s="102"/>
      <c r="I501" s="102"/>
      <c r="K501" s="102"/>
      <c r="L501" s="102"/>
    </row>
    <row r="502" spans="1:12" ht="13.5">
      <c r="A502" s="104"/>
      <c r="B502" s="104"/>
      <c r="C502" s="101"/>
      <c r="D502" s="101"/>
      <c r="E502" s="101"/>
      <c r="F502" s="153"/>
      <c r="G502" s="101"/>
      <c r="H502" s="102"/>
      <c r="I502" s="102"/>
      <c r="K502" s="102"/>
      <c r="L502" s="102"/>
    </row>
    <row r="503" spans="1:12" ht="13.5">
      <c r="A503" s="138"/>
      <c r="B503" s="138"/>
      <c r="C503" s="135"/>
      <c r="D503" s="135"/>
      <c r="E503" s="135"/>
      <c r="F503" s="135"/>
      <c r="G503" s="135"/>
      <c r="H503" s="139"/>
      <c r="I503" s="139"/>
      <c r="K503" s="139"/>
      <c r="L503" s="139"/>
    </row>
    <row r="504" spans="1:12" ht="13.5">
      <c r="A504" s="138"/>
      <c r="B504" s="138"/>
      <c r="C504" s="135"/>
      <c r="D504" s="135"/>
      <c r="E504" s="135"/>
      <c r="F504" s="135"/>
      <c r="G504" s="135"/>
      <c r="H504" s="139"/>
      <c r="I504" s="139"/>
      <c r="K504" s="139"/>
      <c r="L504" s="139"/>
    </row>
    <row r="505" spans="1:12" ht="14.25">
      <c r="A505" s="103"/>
      <c r="B505" s="103"/>
      <c r="C505" s="101"/>
      <c r="D505" s="101"/>
      <c r="E505" s="101"/>
      <c r="F505" s="101"/>
      <c r="G505" s="101"/>
      <c r="H505" s="102"/>
      <c r="I505" s="102"/>
      <c r="K505" s="102"/>
      <c r="L505" s="102"/>
    </row>
    <row r="506" spans="1:12" ht="14.25">
      <c r="A506" s="103"/>
      <c r="B506" s="103"/>
      <c r="C506" s="101"/>
      <c r="D506" s="101"/>
      <c r="E506" s="101"/>
      <c r="F506" s="101"/>
      <c r="G506" s="101"/>
      <c r="H506" s="102"/>
      <c r="I506" s="102"/>
      <c r="K506" s="102"/>
      <c r="L506" s="102"/>
    </row>
    <row r="507" spans="1:12" ht="13.5">
      <c r="A507" s="104"/>
      <c r="B507" s="104"/>
      <c r="C507" s="101"/>
      <c r="D507" s="101"/>
      <c r="E507" s="101"/>
      <c r="F507" s="101"/>
      <c r="G507" s="101"/>
      <c r="H507" s="102"/>
      <c r="I507" s="102"/>
      <c r="K507" s="102"/>
      <c r="L507" s="102"/>
    </row>
    <row r="508" spans="1:12" ht="13.5">
      <c r="A508" s="100"/>
      <c r="B508" s="100"/>
      <c r="C508" s="135"/>
      <c r="D508" s="135"/>
      <c r="E508" s="135"/>
      <c r="F508" s="154"/>
      <c r="G508" s="135"/>
      <c r="H508" s="139"/>
      <c r="I508" s="139"/>
      <c r="K508" s="139"/>
      <c r="L508" s="139"/>
    </row>
    <row r="509" spans="1:12" ht="13.5">
      <c r="A509" s="100"/>
      <c r="B509" s="100"/>
      <c r="C509" s="135"/>
      <c r="D509" s="135"/>
      <c r="E509" s="135"/>
      <c r="F509" s="135"/>
      <c r="G509" s="135"/>
      <c r="H509" s="139"/>
      <c r="I509" s="139"/>
      <c r="K509" s="139"/>
      <c r="L509" s="139"/>
    </row>
    <row r="510" spans="1:12" ht="13.5">
      <c r="A510" s="100"/>
      <c r="B510" s="100"/>
      <c r="C510" s="135"/>
      <c r="D510" s="135"/>
      <c r="E510" s="135"/>
      <c r="F510" s="135"/>
      <c r="G510" s="135"/>
      <c r="H510" s="139"/>
      <c r="I510" s="139"/>
      <c r="K510" s="139"/>
      <c r="L510" s="139"/>
    </row>
    <row r="511" spans="1:12" ht="14.25">
      <c r="A511" s="103"/>
      <c r="B511" s="103"/>
      <c r="C511" s="101"/>
      <c r="D511" s="101"/>
      <c r="E511" s="101"/>
      <c r="F511" s="101"/>
      <c r="G511" s="101"/>
      <c r="H511" s="102"/>
      <c r="I511" s="102"/>
      <c r="K511" s="102"/>
      <c r="L511" s="102"/>
    </row>
    <row r="512" spans="1:12" ht="13.5">
      <c r="A512" s="104"/>
      <c r="B512" s="104"/>
      <c r="C512" s="101"/>
      <c r="D512" s="101"/>
      <c r="E512" s="101"/>
      <c r="F512" s="101"/>
      <c r="G512" s="101"/>
      <c r="H512" s="102"/>
      <c r="I512" s="102"/>
      <c r="K512" s="102"/>
      <c r="L512" s="102"/>
    </row>
    <row r="513" spans="1:12" ht="13.5">
      <c r="A513" s="105"/>
      <c r="B513" s="105"/>
      <c r="C513" s="101"/>
      <c r="D513" s="101"/>
      <c r="E513" s="101"/>
      <c r="F513" s="101"/>
      <c r="G513" s="101"/>
      <c r="H513" s="102"/>
      <c r="I513" s="102"/>
      <c r="K513" s="102"/>
      <c r="L513" s="102"/>
    </row>
    <row r="514" spans="1:12" ht="13.5">
      <c r="A514" s="105"/>
      <c r="B514" s="105"/>
      <c r="C514" s="101"/>
      <c r="D514" s="101"/>
      <c r="E514" s="101"/>
      <c r="F514" s="101"/>
      <c r="G514" s="101"/>
      <c r="H514" s="102"/>
      <c r="I514" s="102"/>
      <c r="K514" s="102"/>
      <c r="L514" s="102"/>
    </row>
    <row r="515" spans="1:12" ht="13.5">
      <c r="A515" s="105"/>
      <c r="B515" s="105"/>
      <c r="C515" s="101"/>
      <c r="D515" s="101"/>
      <c r="E515" s="101"/>
      <c r="F515" s="101"/>
      <c r="G515" s="101"/>
      <c r="H515" s="102"/>
      <c r="I515" s="102"/>
      <c r="K515" s="102"/>
      <c r="L515" s="102"/>
    </row>
    <row r="516" spans="1:12" ht="13.5">
      <c r="A516" s="140"/>
      <c r="B516" s="140"/>
      <c r="C516" s="101"/>
      <c r="D516" s="101"/>
      <c r="E516" s="101"/>
      <c r="F516" s="101"/>
      <c r="G516" s="101"/>
      <c r="H516" s="102"/>
      <c r="I516" s="102"/>
      <c r="K516" s="102"/>
      <c r="L516" s="102"/>
    </row>
    <row r="517" spans="1:12" ht="13.5">
      <c r="A517" s="105"/>
      <c r="B517" s="105"/>
      <c r="C517" s="101"/>
      <c r="D517" s="101"/>
      <c r="E517" s="101"/>
      <c r="F517" s="101"/>
      <c r="G517" s="101"/>
      <c r="H517" s="102"/>
      <c r="I517" s="102"/>
      <c r="K517" s="102"/>
      <c r="L517" s="102"/>
    </row>
    <row r="518" spans="1:12" ht="13.5">
      <c r="A518" s="105"/>
      <c r="B518" s="105"/>
      <c r="C518" s="101"/>
      <c r="D518" s="101"/>
      <c r="E518" s="101"/>
      <c r="F518" s="101"/>
      <c r="G518" s="101"/>
      <c r="H518" s="102"/>
      <c r="I518" s="102"/>
      <c r="K518" s="102"/>
      <c r="L518" s="102"/>
    </row>
    <row r="519" spans="1:12" ht="13.5">
      <c r="A519" s="105"/>
      <c r="B519" s="105"/>
      <c r="C519" s="101"/>
      <c r="D519" s="101"/>
      <c r="E519" s="101"/>
      <c r="F519" s="101"/>
      <c r="G519" s="101"/>
      <c r="H519" s="102"/>
      <c r="I519" s="102"/>
      <c r="K519" s="102"/>
      <c r="L519" s="102"/>
    </row>
    <row r="520" spans="1:12" s="4" customFormat="1" ht="13.5">
      <c r="A520" s="100"/>
      <c r="B520" s="100"/>
      <c r="C520" s="101"/>
      <c r="D520" s="101"/>
      <c r="E520" s="101"/>
      <c r="F520" s="101"/>
      <c r="G520" s="101"/>
      <c r="H520" s="102"/>
      <c r="I520" s="102"/>
      <c r="K520" s="102"/>
      <c r="L520" s="102"/>
    </row>
    <row r="521" spans="1:12" s="4" customFormat="1" ht="14.25">
      <c r="A521" s="103"/>
      <c r="B521" s="103"/>
      <c r="C521" s="101"/>
      <c r="D521" s="101"/>
      <c r="E521" s="101"/>
      <c r="F521" s="155"/>
      <c r="G521" s="101"/>
      <c r="H521" s="102"/>
      <c r="I521" s="102"/>
      <c r="K521" s="102"/>
      <c r="L521" s="102"/>
    </row>
    <row r="522" spans="1:12" s="4" customFormat="1" ht="13.5">
      <c r="A522" s="104"/>
      <c r="B522" s="104"/>
      <c r="C522" s="101"/>
      <c r="D522" s="101"/>
      <c r="E522" s="101"/>
      <c r="F522" s="101"/>
      <c r="G522" s="101"/>
      <c r="H522" s="102"/>
      <c r="I522" s="102"/>
      <c r="K522" s="102"/>
      <c r="L522" s="102"/>
    </row>
    <row r="523" spans="1:12" s="4" customFormat="1" ht="13.5">
      <c r="A523" s="105"/>
      <c r="B523" s="105"/>
      <c r="C523" s="101"/>
      <c r="D523" s="101"/>
      <c r="E523" s="101"/>
      <c r="F523" s="101"/>
      <c r="G523" s="101"/>
      <c r="H523" s="102"/>
      <c r="I523" s="102"/>
      <c r="K523" s="102"/>
      <c r="L523" s="102"/>
    </row>
    <row r="524" spans="1:12" s="4" customFormat="1" ht="13.5">
      <c r="A524" s="105"/>
      <c r="B524" s="105"/>
      <c r="C524" s="101"/>
      <c r="D524" s="101"/>
      <c r="E524" s="101"/>
      <c r="F524" s="101"/>
      <c r="G524" s="101"/>
      <c r="H524" s="102"/>
      <c r="I524" s="102"/>
      <c r="K524" s="102"/>
      <c r="L524" s="102"/>
    </row>
    <row r="525" spans="1:12" s="4" customFormat="1" ht="13.5">
      <c r="A525" s="105"/>
      <c r="B525" s="105"/>
      <c r="C525" s="101"/>
      <c r="D525" s="101"/>
      <c r="E525" s="101"/>
      <c r="F525" s="101"/>
      <c r="G525" s="101"/>
      <c r="H525" s="102"/>
      <c r="I525" s="102"/>
      <c r="K525" s="102"/>
      <c r="L525" s="102"/>
    </row>
    <row r="526" spans="1:12" ht="13.5">
      <c r="A526" s="107"/>
      <c r="B526" s="107"/>
      <c r="C526" s="107"/>
      <c r="D526" s="156"/>
      <c r="E526" s="156"/>
      <c r="F526" s="107"/>
      <c r="G526" s="107"/>
      <c r="H526" s="157"/>
      <c r="I526" s="157"/>
      <c r="K526" s="157"/>
      <c r="L526" s="157"/>
    </row>
    <row r="527" spans="1:12" ht="13.5">
      <c r="A527" s="107"/>
      <c r="B527" s="107"/>
      <c r="C527" s="107"/>
      <c r="D527" s="156"/>
      <c r="E527" s="156"/>
      <c r="F527" s="107"/>
      <c r="G527" s="107"/>
      <c r="H527" s="157"/>
      <c r="I527" s="157"/>
      <c r="K527" s="157"/>
      <c r="L527" s="157"/>
    </row>
    <row r="528" spans="1:12" ht="13.5">
      <c r="A528" s="107"/>
      <c r="B528" s="107"/>
      <c r="C528" s="107"/>
      <c r="D528" s="156"/>
      <c r="E528" s="156"/>
      <c r="F528" s="107"/>
      <c r="G528" s="107"/>
      <c r="H528" s="158"/>
      <c r="I528" s="158"/>
      <c r="K528" s="158"/>
      <c r="L528" s="158"/>
    </row>
    <row r="529" spans="1:12" ht="13.5">
      <c r="A529" s="107"/>
      <c r="B529" s="107"/>
      <c r="C529" s="107"/>
      <c r="D529" s="156"/>
      <c r="E529" s="156"/>
      <c r="F529" s="107"/>
      <c r="G529" s="107"/>
      <c r="H529" s="157"/>
      <c r="I529" s="157"/>
      <c r="K529" s="157"/>
      <c r="L529" s="157"/>
    </row>
    <row r="530" spans="1:12" ht="13.5">
      <c r="A530" s="107"/>
      <c r="B530" s="107"/>
      <c r="C530" s="107"/>
      <c r="D530" s="156"/>
      <c r="E530" s="156"/>
      <c r="F530" s="107"/>
      <c r="G530" s="107"/>
      <c r="H530" s="157"/>
      <c r="I530" s="157"/>
      <c r="K530" s="157"/>
      <c r="L530" s="157"/>
    </row>
    <row r="531" spans="1:12" ht="13.5">
      <c r="A531" s="107"/>
      <c r="B531" s="107"/>
      <c r="C531" s="107"/>
      <c r="D531" s="156"/>
      <c r="E531" s="156"/>
      <c r="F531" s="107"/>
      <c r="G531" s="107"/>
      <c r="H531" s="157"/>
      <c r="I531" s="157"/>
      <c r="K531" s="157"/>
      <c r="L531" s="157"/>
    </row>
    <row r="532" spans="1:12" ht="12.75">
      <c r="A532" s="108"/>
      <c r="B532" s="108"/>
      <c r="C532" s="108"/>
      <c r="D532" s="159"/>
      <c r="E532" s="159"/>
      <c r="F532" s="108"/>
      <c r="G532" s="108"/>
      <c r="H532" s="70"/>
      <c r="I532" s="70"/>
      <c r="K532" s="70"/>
      <c r="L532" s="70"/>
    </row>
    <row r="533" spans="1:12" ht="12.75">
      <c r="A533" s="108"/>
      <c r="B533" s="108"/>
      <c r="C533" s="108"/>
      <c r="D533" s="159"/>
      <c r="E533" s="159"/>
      <c r="F533" s="108"/>
      <c r="G533" s="108"/>
      <c r="H533" s="70"/>
      <c r="I533" s="70"/>
      <c r="K533" s="70"/>
      <c r="L533" s="70"/>
    </row>
    <row r="534" spans="1:12" ht="12.75">
      <c r="A534" s="108"/>
      <c r="B534" s="108"/>
      <c r="C534" s="108"/>
      <c r="D534" s="159"/>
      <c r="E534" s="159"/>
      <c r="F534" s="108"/>
      <c r="G534" s="108"/>
      <c r="H534" s="70"/>
      <c r="I534" s="70"/>
      <c r="K534" s="70"/>
      <c r="L534" s="70"/>
    </row>
    <row r="535" spans="1:12" ht="12.75">
      <c r="A535" s="108"/>
      <c r="B535" s="108"/>
      <c r="C535" s="108"/>
      <c r="D535" s="159"/>
      <c r="E535" s="159"/>
      <c r="F535" s="108"/>
      <c r="G535" s="108"/>
      <c r="H535" s="70"/>
      <c r="I535" s="70"/>
      <c r="K535" s="70"/>
      <c r="L535" s="70"/>
    </row>
    <row r="536" spans="1:12" ht="12.75">
      <c r="A536" s="108"/>
      <c r="B536" s="108"/>
      <c r="C536" s="108"/>
      <c r="D536" s="159"/>
      <c r="E536" s="159"/>
      <c r="F536" s="108"/>
      <c r="G536" s="108"/>
      <c r="H536" s="70"/>
      <c r="I536" s="70"/>
      <c r="K536" s="70"/>
      <c r="L536" s="70"/>
    </row>
    <row r="537" spans="1:12" ht="12.75">
      <c r="A537" s="108"/>
      <c r="B537" s="108"/>
      <c r="C537" s="108"/>
      <c r="D537" s="159"/>
      <c r="E537" s="159"/>
      <c r="F537" s="108"/>
      <c r="G537" s="108"/>
      <c r="H537" s="70"/>
      <c r="I537" s="70"/>
      <c r="K537" s="70"/>
      <c r="L537" s="70"/>
    </row>
    <row r="538" spans="1:12" ht="12.75">
      <c r="A538" s="108"/>
      <c r="B538" s="108"/>
      <c r="C538" s="108"/>
      <c r="D538" s="159"/>
      <c r="E538" s="159"/>
      <c r="F538" s="108"/>
      <c r="G538" s="108"/>
      <c r="H538" s="70"/>
      <c r="I538" s="70"/>
      <c r="K538" s="70"/>
      <c r="L538" s="70"/>
    </row>
    <row r="539" spans="1:12" ht="12.75">
      <c r="A539" s="108"/>
      <c r="B539" s="108"/>
      <c r="C539" s="108"/>
      <c r="D539" s="159"/>
      <c r="E539" s="159"/>
      <c r="F539" s="108"/>
      <c r="G539" s="108"/>
      <c r="H539" s="70"/>
      <c r="I539" s="70"/>
      <c r="K539" s="70"/>
      <c r="L539" s="70"/>
    </row>
    <row r="540" spans="1:12" ht="12.75">
      <c r="A540" s="108"/>
      <c r="B540" s="108"/>
      <c r="C540" s="108"/>
      <c r="D540" s="159"/>
      <c r="E540" s="159"/>
      <c r="F540" s="108"/>
      <c r="G540" s="108"/>
      <c r="H540" s="70"/>
      <c r="I540" s="70"/>
      <c r="K540" s="70"/>
      <c r="L540" s="70"/>
    </row>
    <row r="541" spans="1:12" ht="12.75">
      <c r="A541" s="108"/>
      <c r="B541" s="108"/>
      <c r="C541" s="108"/>
      <c r="D541" s="159"/>
      <c r="E541" s="159"/>
      <c r="F541" s="108"/>
      <c r="G541" s="108"/>
      <c r="H541" s="70"/>
      <c r="I541" s="70"/>
      <c r="K541" s="70"/>
      <c r="L541" s="70"/>
    </row>
    <row r="542" spans="1:12" ht="12.75">
      <c r="A542" s="108"/>
      <c r="B542" s="108"/>
      <c r="C542" s="108"/>
      <c r="D542" s="159"/>
      <c r="E542" s="159"/>
      <c r="F542" s="108"/>
      <c r="G542" s="108"/>
      <c r="H542" s="70"/>
      <c r="I542" s="70"/>
      <c r="K542" s="70"/>
      <c r="L542" s="70"/>
    </row>
    <row r="543" spans="1:12" ht="12.75">
      <c r="A543" s="108"/>
      <c r="B543" s="108"/>
      <c r="C543" s="108"/>
      <c r="D543" s="159"/>
      <c r="E543" s="159"/>
      <c r="F543" s="108"/>
      <c r="G543" s="108"/>
      <c r="H543" s="70"/>
      <c r="I543" s="70"/>
      <c r="K543" s="70"/>
      <c r="L543" s="70"/>
    </row>
    <row r="544" spans="1:12" ht="12.75">
      <c r="A544" s="108"/>
      <c r="B544" s="108"/>
      <c r="C544" s="108"/>
      <c r="D544" s="159"/>
      <c r="E544" s="159"/>
      <c r="F544" s="108"/>
      <c r="G544" s="108"/>
      <c r="H544" s="70"/>
      <c r="I544" s="70"/>
      <c r="K544" s="70"/>
      <c r="L544" s="70"/>
    </row>
    <row r="545" spans="1:12" ht="12.75">
      <c r="A545" s="108"/>
      <c r="B545" s="108"/>
      <c r="C545" s="108"/>
      <c r="D545" s="159"/>
      <c r="E545" s="159"/>
      <c r="F545" s="108"/>
      <c r="G545" s="108"/>
      <c r="H545" s="70"/>
      <c r="I545" s="70"/>
      <c r="K545" s="70"/>
      <c r="L545" s="70"/>
    </row>
    <row r="546" spans="1:12" ht="12.75">
      <c r="A546" s="108"/>
      <c r="B546" s="108"/>
      <c r="C546" s="108"/>
      <c r="D546" s="159"/>
      <c r="E546" s="159"/>
      <c r="F546" s="108"/>
      <c r="G546" s="108"/>
      <c r="H546" s="70"/>
      <c r="I546" s="70"/>
      <c r="K546" s="70"/>
      <c r="L546" s="70"/>
    </row>
    <row r="547" spans="1:12" ht="12.75">
      <c r="A547" s="108"/>
      <c r="B547" s="108"/>
      <c r="C547" s="108"/>
      <c r="D547" s="159"/>
      <c r="E547" s="159"/>
      <c r="F547" s="108"/>
      <c r="G547" s="108"/>
      <c r="H547" s="70"/>
      <c r="I547" s="70"/>
      <c r="K547" s="70"/>
      <c r="L547" s="70"/>
    </row>
    <row r="548" spans="1:12" ht="12.75">
      <c r="A548" s="108"/>
      <c r="B548" s="108"/>
      <c r="C548" s="108"/>
      <c r="D548" s="159"/>
      <c r="E548" s="159"/>
      <c r="F548" s="108"/>
      <c r="G548" s="108"/>
      <c r="H548" s="70"/>
      <c r="I548" s="70"/>
      <c r="K548" s="70"/>
      <c r="L548" s="70"/>
    </row>
    <row r="549" spans="1:12" ht="12.75">
      <c r="A549" s="108"/>
      <c r="B549" s="108"/>
      <c r="C549" s="108"/>
      <c r="D549" s="159"/>
      <c r="E549" s="159"/>
      <c r="F549" s="108"/>
      <c r="G549" s="108"/>
      <c r="H549" s="70"/>
      <c r="I549" s="70"/>
      <c r="K549" s="70"/>
      <c r="L549" s="70"/>
    </row>
    <row r="550" spans="1:12" ht="12.75">
      <c r="A550" s="108"/>
      <c r="B550" s="108"/>
      <c r="C550" s="108"/>
      <c r="D550" s="159"/>
      <c r="E550" s="159"/>
      <c r="F550" s="108"/>
      <c r="G550" s="108"/>
      <c r="H550" s="70"/>
      <c r="I550" s="70"/>
      <c r="K550" s="70"/>
      <c r="L550" s="70"/>
    </row>
    <row r="551" spans="1:12" ht="12.75">
      <c r="A551" s="108"/>
      <c r="B551" s="108"/>
      <c r="C551" s="108"/>
      <c r="D551" s="159"/>
      <c r="E551" s="159"/>
      <c r="F551" s="108"/>
      <c r="G551" s="108"/>
      <c r="H551" s="70"/>
      <c r="I551" s="70"/>
      <c r="K551" s="70"/>
      <c r="L551" s="70"/>
    </row>
    <row r="552" spans="1:12" ht="12.75">
      <c r="A552" s="108"/>
      <c r="B552" s="108"/>
      <c r="C552" s="108"/>
      <c r="D552" s="159"/>
      <c r="E552" s="159"/>
      <c r="F552" s="108"/>
      <c r="G552" s="108"/>
      <c r="H552" s="70"/>
      <c r="I552" s="70"/>
      <c r="K552" s="70"/>
      <c r="L552" s="70"/>
    </row>
    <row r="553" spans="1:12" ht="12.75">
      <c r="A553" s="108"/>
      <c r="B553" s="108"/>
      <c r="C553" s="108"/>
      <c r="D553" s="159"/>
      <c r="E553" s="159"/>
      <c r="F553" s="108"/>
      <c r="G553" s="108"/>
      <c r="H553" s="70"/>
      <c r="I553" s="70"/>
      <c r="K553" s="70"/>
      <c r="L553" s="70"/>
    </row>
    <row r="554" spans="1:12" ht="12.75">
      <c r="A554" s="108"/>
      <c r="B554" s="108"/>
      <c r="C554" s="108"/>
      <c r="D554" s="159"/>
      <c r="E554" s="159"/>
      <c r="F554" s="108"/>
      <c r="G554" s="108"/>
      <c r="H554" s="70"/>
      <c r="I554" s="70"/>
      <c r="K554" s="70"/>
      <c r="L554" s="70"/>
    </row>
    <row r="555" spans="1:12" ht="12.75">
      <c r="A555" s="108"/>
      <c r="B555" s="108"/>
      <c r="C555" s="108"/>
      <c r="D555" s="159"/>
      <c r="E555" s="159"/>
      <c r="F555" s="108"/>
      <c r="G555" s="108"/>
      <c r="H555" s="70"/>
      <c r="I555" s="70"/>
      <c r="K555" s="70"/>
      <c r="L555" s="70"/>
    </row>
    <row r="556" spans="1:12" ht="12.75">
      <c r="A556" s="4"/>
      <c r="B556" s="4"/>
      <c r="D556" s="160"/>
      <c r="E556" s="160"/>
      <c r="F556" s="4"/>
      <c r="G556" s="4"/>
      <c r="H556" s="161"/>
      <c r="I556" s="161"/>
      <c r="K556" s="161"/>
      <c r="L556" s="161"/>
    </row>
    <row r="557" spans="1:12" ht="12.75">
      <c r="A557" s="4"/>
      <c r="B557" s="4"/>
      <c r="D557" s="160"/>
      <c r="E557" s="160"/>
      <c r="F557" s="4"/>
      <c r="G557" s="4"/>
      <c r="H557" s="161"/>
      <c r="I557" s="161"/>
      <c r="K557" s="161"/>
      <c r="L557" s="161"/>
    </row>
    <row r="558" spans="1:12" ht="12.75">
      <c r="A558" s="4"/>
      <c r="B558" s="4"/>
      <c r="D558" s="160"/>
      <c r="E558" s="160"/>
      <c r="F558" s="4"/>
      <c r="G558" s="4"/>
      <c r="H558" s="161"/>
      <c r="I558" s="161"/>
      <c r="K558" s="161"/>
      <c r="L558" s="161"/>
    </row>
  </sheetData>
  <sheetProtection/>
  <mergeCells count="20">
    <mergeCell ref="D2:I2"/>
    <mergeCell ref="D3:J3"/>
    <mergeCell ref="D4:K4"/>
    <mergeCell ref="D5:J5"/>
    <mergeCell ref="D6:I6"/>
    <mergeCell ref="F14:H14"/>
    <mergeCell ref="F18:H18"/>
    <mergeCell ref="F19:H19"/>
    <mergeCell ref="F20:H20"/>
    <mergeCell ref="F21:H21"/>
    <mergeCell ref="F22:H22"/>
    <mergeCell ref="F15:H15"/>
    <mergeCell ref="F16:H16"/>
    <mergeCell ref="F17:K17"/>
    <mergeCell ref="N26:O26"/>
    <mergeCell ref="P26:Q26"/>
    <mergeCell ref="D23:I23"/>
    <mergeCell ref="A24:I24"/>
    <mergeCell ref="A26:A27"/>
    <mergeCell ref="C26:G26"/>
  </mergeCells>
  <printOptions/>
  <pageMargins left="0.8267716535433072" right="0.2362204724409449" top="0.7480314960629921" bottom="0.7480314960629921" header="0.31496062992125984" footer="0.31496062992125984"/>
  <pageSetup firstPageNumber="127" useFirstPageNumber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M570"/>
  <sheetViews>
    <sheetView view="pageBreakPreview" zoomScale="60" workbookViewId="0" topLeftCell="A17">
      <selection activeCell="R37" sqref="R37"/>
    </sheetView>
  </sheetViews>
  <sheetFormatPr defaultColWidth="9.125" defaultRowHeight="12.75"/>
  <cols>
    <col min="1" max="1" width="43.875" style="1" customWidth="1"/>
    <col min="2" max="2" width="5.50390625" style="1" hidden="1" customWidth="1"/>
    <col min="3" max="3" width="9.50390625" style="4" customWidth="1"/>
    <col min="4" max="4" width="9.50390625" style="2" customWidth="1"/>
    <col min="5" max="5" width="8.625" style="2" customWidth="1"/>
    <col min="6" max="6" width="13.875" style="1" customWidth="1"/>
    <col min="7" max="7" width="6.375" style="1" customWidth="1"/>
    <col min="8" max="8" width="13.00390625" style="5" customWidth="1"/>
    <col min="9" max="9" width="13.50390625" style="5" customWidth="1"/>
    <col min="10" max="13" width="9.125" style="1" customWidth="1"/>
    <col min="14" max="16384" width="9.125" style="1" customWidth="1"/>
  </cols>
  <sheetData>
    <row r="1" spans="4:7" s="8" customFormat="1" ht="47.25" customHeight="1" hidden="1">
      <c r="D1" s="7"/>
      <c r="G1" s="116"/>
    </row>
    <row r="2" spans="4:9" s="8" customFormat="1" ht="15" customHeight="1" hidden="1">
      <c r="D2" s="807" t="s">
        <v>85</v>
      </c>
      <c r="E2" s="808"/>
      <c r="F2" s="808"/>
      <c r="G2" s="808"/>
      <c r="H2" s="808"/>
      <c r="I2" s="808"/>
    </row>
    <row r="3" spans="4:9" s="8" customFormat="1" ht="12.75" customHeight="1" hidden="1">
      <c r="D3" s="809" t="s">
        <v>264</v>
      </c>
      <c r="E3" s="810"/>
      <c r="F3" s="810"/>
      <c r="G3" s="810"/>
      <c r="H3" s="810"/>
      <c r="I3" s="810"/>
    </row>
    <row r="4" spans="4:9" s="8" customFormat="1" ht="15" customHeight="1" hidden="1">
      <c r="D4" s="807"/>
      <c r="E4" s="811"/>
      <c r="F4" s="811"/>
      <c r="G4" s="811"/>
      <c r="H4" s="811"/>
      <c r="I4" s="811"/>
    </row>
    <row r="5" spans="4:9" s="8" customFormat="1" ht="15" customHeight="1" hidden="1">
      <c r="D5" s="807" t="s">
        <v>521</v>
      </c>
      <c r="E5" s="811"/>
      <c r="F5" s="811"/>
      <c r="G5" s="811"/>
      <c r="H5" s="811"/>
      <c r="I5" s="811"/>
    </row>
    <row r="6" spans="4:9" s="8" customFormat="1" ht="15" customHeight="1" hidden="1">
      <c r="D6" s="778" t="s">
        <v>533</v>
      </c>
      <c r="E6" s="811"/>
      <c r="F6" s="811"/>
      <c r="G6" s="811"/>
      <c r="H6" s="811"/>
      <c r="I6" s="811"/>
    </row>
    <row r="7" spans="1:9" s="8" customFormat="1" ht="15" customHeight="1" hidden="1">
      <c r="A7" s="309"/>
      <c r="B7" s="309"/>
      <c r="C7" s="309"/>
      <c r="D7" s="310"/>
      <c r="E7" s="305"/>
      <c r="F7" s="305"/>
      <c r="G7" s="305"/>
      <c r="H7" s="305"/>
      <c r="I7" s="305"/>
    </row>
    <row r="8" spans="1:9" s="8" customFormat="1" ht="15" customHeight="1" hidden="1">
      <c r="A8" s="309"/>
      <c r="B8" s="309"/>
      <c r="C8" s="309"/>
      <c r="D8" s="310"/>
      <c r="E8" s="305"/>
      <c r="F8" s="305"/>
      <c r="G8" s="305"/>
      <c r="H8" s="305"/>
      <c r="I8" s="305"/>
    </row>
    <row r="9" spans="1:9" s="8" customFormat="1" ht="15" customHeight="1" hidden="1">
      <c r="A9" s="309"/>
      <c r="B9" s="309"/>
      <c r="C9" s="309"/>
      <c r="D9" s="310"/>
      <c r="E9" s="305"/>
      <c r="F9" s="305"/>
      <c r="G9" s="305"/>
      <c r="H9" s="305"/>
      <c r="I9" s="305"/>
    </row>
    <row r="10" spans="1:9" s="8" customFormat="1" ht="15" customHeight="1" hidden="1">
      <c r="A10" s="309"/>
      <c r="B10" s="309"/>
      <c r="C10" s="309"/>
      <c r="D10" s="310"/>
      <c r="E10" s="305"/>
      <c r="F10" s="305"/>
      <c r="G10" s="305"/>
      <c r="H10" s="305"/>
      <c r="I10" s="305"/>
    </row>
    <row r="11" spans="1:9" s="8" customFormat="1" ht="12.75" customHeight="1" hidden="1">
      <c r="A11" s="309"/>
      <c r="B11" s="309"/>
      <c r="C11" s="309"/>
      <c r="D11" s="310"/>
      <c r="E11" s="309"/>
      <c r="F11" s="309"/>
      <c r="G11" s="320"/>
      <c r="H11" s="309"/>
      <c r="I11" s="309"/>
    </row>
    <row r="12" spans="1:9" s="8" customFormat="1" ht="15" customHeight="1" hidden="1">
      <c r="A12" s="309"/>
      <c r="B12" s="309"/>
      <c r="C12" s="309"/>
      <c r="D12" s="310"/>
      <c r="E12" s="309"/>
      <c r="F12" s="309"/>
      <c r="G12" s="320"/>
      <c r="H12" s="309"/>
      <c r="I12" s="309"/>
    </row>
    <row r="13" spans="1:9" s="8" customFormat="1" ht="15" customHeight="1" hidden="1">
      <c r="A13" s="321"/>
      <c r="B13" s="321"/>
      <c r="C13" s="321"/>
      <c r="D13" s="322" t="s">
        <v>42</v>
      </c>
      <c r="E13" s="322"/>
      <c r="F13" s="322"/>
      <c r="G13" s="323"/>
      <c r="H13" s="321"/>
      <c r="I13" s="321"/>
    </row>
    <row r="14" spans="1:12" s="8" customFormat="1" ht="15" customHeight="1">
      <c r="A14" s="321"/>
      <c r="B14" s="321"/>
      <c r="C14" s="321"/>
      <c r="D14" s="322"/>
      <c r="E14" s="322"/>
      <c r="F14" s="322"/>
      <c r="G14" s="834" t="s">
        <v>518</v>
      </c>
      <c r="H14" s="779"/>
      <c r="I14" s="779"/>
      <c r="J14" s="738"/>
      <c r="K14" s="321"/>
      <c r="L14" s="309"/>
    </row>
    <row r="15" spans="1:12" s="8" customFormat="1" ht="15" customHeight="1">
      <c r="A15" s="321"/>
      <c r="B15" s="321"/>
      <c r="C15" s="321"/>
      <c r="D15" s="322"/>
      <c r="E15" s="322"/>
      <c r="F15" s="322"/>
      <c r="G15" s="834" t="s">
        <v>264</v>
      </c>
      <c r="H15" s="779"/>
      <c r="I15" s="779"/>
      <c r="J15" s="738"/>
      <c r="K15" s="321"/>
      <c r="L15" s="309"/>
    </row>
    <row r="16" spans="1:12" s="8" customFormat="1" ht="15" customHeight="1">
      <c r="A16" s="321"/>
      <c r="B16" s="321"/>
      <c r="C16" s="321"/>
      <c r="D16" s="322"/>
      <c r="E16" s="322"/>
      <c r="F16" s="834" t="s">
        <v>504</v>
      </c>
      <c r="G16" s="797"/>
      <c r="H16" s="797"/>
      <c r="I16" s="797"/>
      <c r="J16" s="737"/>
      <c r="K16" s="321"/>
      <c r="L16" s="309"/>
    </row>
    <row r="17" spans="1:13" s="8" customFormat="1" ht="15" customHeight="1">
      <c r="A17" s="321"/>
      <c r="B17" s="321"/>
      <c r="C17" s="321"/>
      <c r="D17" s="322"/>
      <c r="E17" s="322"/>
      <c r="F17" s="796" t="s">
        <v>692</v>
      </c>
      <c r="G17" s="779"/>
      <c r="H17" s="779"/>
      <c r="I17" s="779"/>
      <c r="J17" s="736"/>
      <c r="K17" s="736"/>
      <c r="L17" s="736"/>
      <c r="M17" s="736"/>
    </row>
    <row r="18" spans="1:9" s="8" customFormat="1" ht="15" customHeight="1" hidden="1">
      <c r="A18" s="321"/>
      <c r="B18" s="321"/>
      <c r="C18" s="321"/>
      <c r="D18" s="322"/>
      <c r="E18" s="322"/>
      <c r="F18" s="322"/>
      <c r="G18" s="323"/>
      <c r="H18" s="321"/>
      <c r="I18" s="321"/>
    </row>
    <row r="19" spans="1:9" s="8" customFormat="1" ht="15.75" customHeight="1">
      <c r="A19" s="25"/>
      <c r="B19" s="25">
        <v>11</v>
      </c>
      <c r="C19" s="25"/>
      <c r="D19" s="796" t="s">
        <v>594</v>
      </c>
      <c r="E19" s="796"/>
      <c r="F19" s="796"/>
      <c r="G19" s="796"/>
      <c r="H19" s="796"/>
      <c r="I19" s="796"/>
    </row>
    <row r="20" spans="1:9" s="8" customFormat="1" ht="14.25" customHeight="1">
      <c r="A20" s="25"/>
      <c r="B20" s="25"/>
      <c r="C20" s="25"/>
      <c r="D20" s="796" t="s">
        <v>264</v>
      </c>
      <c r="E20" s="796"/>
      <c r="F20" s="796"/>
      <c r="G20" s="796"/>
      <c r="H20" s="796"/>
      <c r="I20" s="796"/>
    </row>
    <row r="21" spans="1:9" s="8" customFormat="1" ht="12.75" customHeight="1">
      <c r="A21" s="25"/>
      <c r="B21" s="25"/>
      <c r="C21" s="25"/>
      <c r="D21" s="796" t="s">
        <v>504</v>
      </c>
      <c r="E21" s="796"/>
      <c r="F21" s="796"/>
      <c r="G21" s="796"/>
      <c r="H21" s="796"/>
      <c r="I21" s="796"/>
    </row>
    <row r="22" spans="1:9" s="8" customFormat="1" ht="14.25" customHeight="1">
      <c r="A22" s="25"/>
      <c r="B22" s="25"/>
      <c r="C22" s="25"/>
      <c r="D22" s="796" t="s">
        <v>653</v>
      </c>
      <c r="E22" s="796"/>
      <c r="F22" s="796"/>
      <c r="G22" s="796"/>
      <c r="H22" s="796"/>
      <c r="I22" s="796"/>
    </row>
    <row r="23" spans="1:9" s="8" customFormat="1" ht="12.75">
      <c r="A23" s="25"/>
      <c r="B23" s="25"/>
      <c r="C23" s="25"/>
      <c r="D23" s="827"/>
      <c r="E23" s="827"/>
      <c r="F23" s="827"/>
      <c r="G23" s="827"/>
      <c r="H23" s="827"/>
      <c r="I23" s="827"/>
    </row>
    <row r="24" spans="1:13" ht="39" customHeight="1">
      <c r="A24" s="828" t="s">
        <v>595</v>
      </c>
      <c r="B24" s="828"/>
      <c r="C24" s="828"/>
      <c r="D24" s="828"/>
      <c r="E24" s="828"/>
      <c r="F24" s="828"/>
      <c r="G24" s="828"/>
      <c r="H24" s="828"/>
      <c r="I24" s="811"/>
      <c r="L24" s="253"/>
      <c r="M24" s="253"/>
    </row>
    <row r="25" spans="1:9" ht="1.5" customHeight="1" hidden="1">
      <c r="A25" s="551"/>
      <c r="B25" s="551"/>
      <c r="C25" s="49"/>
      <c r="D25" s="552"/>
      <c r="E25" s="552"/>
      <c r="F25" s="553"/>
      <c r="G25" s="553"/>
      <c r="H25" s="70"/>
      <c r="I25" s="70"/>
    </row>
    <row r="26" spans="1:9" ht="40.5" customHeight="1">
      <c r="A26" s="783" t="s">
        <v>206</v>
      </c>
      <c r="B26" s="554"/>
      <c r="C26" s="829" t="s">
        <v>123</v>
      </c>
      <c r="D26" s="830"/>
      <c r="E26" s="830"/>
      <c r="F26" s="830"/>
      <c r="G26" s="831"/>
      <c r="H26" s="832" t="s">
        <v>587</v>
      </c>
      <c r="I26" s="833"/>
    </row>
    <row r="27" spans="1:9" ht="54" customHeight="1">
      <c r="A27" s="784"/>
      <c r="B27" s="554"/>
      <c r="C27" s="556" t="s">
        <v>153</v>
      </c>
      <c r="D27" s="557" t="s">
        <v>120</v>
      </c>
      <c r="E27" s="556" t="s">
        <v>119</v>
      </c>
      <c r="F27" s="556" t="s">
        <v>154</v>
      </c>
      <c r="G27" s="556" t="s">
        <v>155</v>
      </c>
      <c r="H27" s="556">
        <v>2022</v>
      </c>
      <c r="I27" s="556">
        <v>2023</v>
      </c>
    </row>
    <row r="28" spans="1:9" s="3" customFormat="1" ht="13.5" customHeight="1">
      <c r="A28" s="554">
        <v>1</v>
      </c>
      <c r="B28" s="554"/>
      <c r="C28" s="558">
        <v>2</v>
      </c>
      <c r="D28" s="554">
        <v>3</v>
      </c>
      <c r="E28" s="554">
        <v>4</v>
      </c>
      <c r="F28" s="554">
        <v>5</v>
      </c>
      <c r="G28" s="554">
        <v>6</v>
      </c>
      <c r="H28" s="554">
        <v>7</v>
      </c>
      <c r="I28" s="554">
        <v>7</v>
      </c>
    </row>
    <row r="29" spans="1:9" s="4" customFormat="1" ht="12.75">
      <c r="A29" s="560" t="s">
        <v>28</v>
      </c>
      <c r="B29" s="612"/>
      <c r="C29" s="45" t="s">
        <v>245</v>
      </c>
      <c r="D29" s="45"/>
      <c r="E29" s="45"/>
      <c r="F29" s="45"/>
      <c r="G29" s="46"/>
      <c r="H29" s="561">
        <f>H30+H103+H114+H129+H135+H160+H214+H222+H245+H251+H256+0.01</f>
        <v>9672.400000000001</v>
      </c>
      <c r="I29" s="561">
        <f>I30+I103+I114+I129+I135+I160+I214+I222+I245+I251+I256+0.01</f>
        <v>9283.369999999999</v>
      </c>
    </row>
    <row r="30" spans="1:9" s="4" customFormat="1" ht="12.75">
      <c r="A30" s="560" t="s">
        <v>15</v>
      </c>
      <c r="B30" s="612"/>
      <c r="C30" s="45" t="s">
        <v>245</v>
      </c>
      <c r="D30" s="45" t="s">
        <v>211</v>
      </c>
      <c r="E30" s="45"/>
      <c r="F30" s="45"/>
      <c r="G30" s="46"/>
      <c r="H30" s="561">
        <f>H31+H41+H77+H82+H73</f>
        <v>5270.469999999999</v>
      </c>
      <c r="I30" s="561">
        <f>I31+I41+I77+I82+I73</f>
        <v>5237.79</v>
      </c>
    </row>
    <row r="31" spans="1:12" ht="41.25" customHeight="1">
      <c r="A31" s="254" t="s">
        <v>50</v>
      </c>
      <c r="B31" s="685"/>
      <c r="C31" s="45" t="s">
        <v>245</v>
      </c>
      <c r="D31" s="45" t="s">
        <v>211</v>
      </c>
      <c r="E31" s="45" t="s">
        <v>212</v>
      </c>
      <c r="F31" s="45"/>
      <c r="G31" s="46"/>
      <c r="H31" s="561">
        <f>H32</f>
        <v>802.24</v>
      </c>
      <c r="I31" s="561">
        <f>I32</f>
        <v>802.24</v>
      </c>
      <c r="L31" s="739" t="s">
        <v>693</v>
      </c>
    </row>
    <row r="32" spans="1:9" ht="29.25" customHeight="1">
      <c r="A32" s="254" t="s">
        <v>52</v>
      </c>
      <c r="B32" s="685"/>
      <c r="C32" s="45" t="s">
        <v>245</v>
      </c>
      <c r="D32" s="45" t="s">
        <v>211</v>
      </c>
      <c r="E32" s="45" t="s">
        <v>212</v>
      </c>
      <c r="F32" s="45" t="s">
        <v>453</v>
      </c>
      <c r="G32" s="46"/>
      <c r="H32" s="561">
        <f>H33</f>
        <v>802.24</v>
      </c>
      <c r="I32" s="561">
        <f>I33</f>
        <v>802.24</v>
      </c>
    </row>
    <row r="33" spans="1:10" ht="12.75" customHeight="1">
      <c r="A33" s="672" t="s">
        <v>213</v>
      </c>
      <c r="B33" s="551"/>
      <c r="C33" s="45" t="s">
        <v>245</v>
      </c>
      <c r="D33" s="45" t="s">
        <v>211</v>
      </c>
      <c r="E33" s="45" t="s">
        <v>212</v>
      </c>
      <c r="F33" s="45" t="s">
        <v>440</v>
      </c>
      <c r="G33" s="46"/>
      <c r="H33" s="561">
        <f>H34+H36+H38</f>
        <v>802.24</v>
      </c>
      <c r="I33" s="561">
        <f>I34+I36+I38</f>
        <v>802.24</v>
      </c>
      <c r="J33" s="1">
        <v>7</v>
      </c>
    </row>
    <row r="34" spans="1:9" ht="26.25" hidden="1">
      <c r="A34" s="255" t="s">
        <v>442</v>
      </c>
      <c r="B34" s="683"/>
      <c r="C34" s="46" t="s">
        <v>245</v>
      </c>
      <c r="D34" s="46" t="s">
        <v>211</v>
      </c>
      <c r="E34" s="46" t="s">
        <v>212</v>
      </c>
      <c r="F34" s="46" t="s">
        <v>441</v>
      </c>
      <c r="G34" s="46"/>
      <c r="H34" s="565">
        <f>H35</f>
        <v>0</v>
      </c>
      <c r="I34" s="565">
        <f>I35</f>
        <v>0</v>
      </c>
    </row>
    <row r="35" spans="1:9" ht="66" hidden="1">
      <c r="A35" s="255" t="s">
        <v>198</v>
      </c>
      <c r="B35" s="683"/>
      <c r="C35" s="46" t="s">
        <v>245</v>
      </c>
      <c r="D35" s="46" t="s">
        <v>211</v>
      </c>
      <c r="E35" s="46" t="s">
        <v>212</v>
      </c>
      <c r="F35" s="46" t="s">
        <v>441</v>
      </c>
      <c r="G35" s="46" t="s">
        <v>199</v>
      </c>
      <c r="H35" s="565"/>
      <c r="I35" s="565"/>
    </row>
    <row r="36" spans="1:9" ht="28.5" customHeight="1">
      <c r="A36" s="44" t="s">
        <v>444</v>
      </c>
      <c r="B36" s="643"/>
      <c r="C36" s="46" t="s">
        <v>245</v>
      </c>
      <c r="D36" s="46" t="s">
        <v>211</v>
      </c>
      <c r="E36" s="46" t="s">
        <v>212</v>
      </c>
      <c r="F36" s="46" t="s">
        <v>443</v>
      </c>
      <c r="G36" s="46"/>
      <c r="H36" s="567">
        <f>H37</f>
        <v>802.24</v>
      </c>
      <c r="I36" s="567">
        <f>I37</f>
        <v>802.24</v>
      </c>
    </row>
    <row r="37" spans="1:9" ht="63" customHeight="1">
      <c r="A37" s="569" t="s">
        <v>198</v>
      </c>
      <c r="B37" s="569"/>
      <c r="C37" s="46" t="s">
        <v>245</v>
      </c>
      <c r="D37" s="46" t="s">
        <v>211</v>
      </c>
      <c r="E37" s="46" t="s">
        <v>212</v>
      </c>
      <c r="F37" s="46" t="s">
        <v>443</v>
      </c>
      <c r="G37" s="46" t="s">
        <v>199</v>
      </c>
      <c r="H37" s="565">
        <v>802.24</v>
      </c>
      <c r="I37" s="565">
        <v>802.24</v>
      </c>
    </row>
    <row r="38" spans="1:9" ht="39" hidden="1">
      <c r="A38" s="571" t="s">
        <v>348</v>
      </c>
      <c r="B38" s="571"/>
      <c r="C38" s="46" t="s">
        <v>245</v>
      </c>
      <c r="D38" s="46" t="s">
        <v>211</v>
      </c>
      <c r="E38" s="46" t="s">
        <v>212</v>
      </c>
      <c r="F38" s="46" t="s">
        <v>102</v>
      </c>
      <c r="G38" s="46"/>
      <c r="H38" s="565">
        <f>H39</f>
        <v>0</v>
      </c>
      <c r="I38" s="565">
        <f>I39</f>
        <v>0</v>
      </c>
    </row>
    <row r="39" spans="1:9" ht="75.75" customHeight="1" hidden="1">
      <c r="A39" s="569" t="s">
        <v>198</v>
      </c>
      <c r="B39" s="569"/>
      <c r="C39" s="46" t="s">
        <v>245</v>
      </c>
      <c r="D39" s="46" t="s">
        <v>211</v>
      </c>
      <c r="E39" s="46" t="s">
        <v>212</v>
      </c>
      <c r="F39" s="46" t="s">
        <v>102</v>
      </c>
      <c r="G39" s="46" t="s">
        <v>199</v>
      </c>
      <c r="H39" s="572"/>
      <c r="I39" s="572"/>
    </row>
    <row r="40" spans="1:9" ht="12.75" hidden="1">
      <c r="A40" s="44" t="s">
        <v>218</v>
      </c>
      <c r="B40" s="44"/>
      <c r="C40" s="46" t="s">
        <v>245</v>
      </c>
      <c r="D40" s="46" t="s">
        <v>211</v>
      </c>
      <c r="E40" s="46" t="s">
        <v>212</v>
      </c>
      <c r="F40" s="46" t="s">
        <v>53</v>
      </c>
      <c r="G40" s="46" t="s">
        <v>199</v>
      </c>
      <c r="H40" s="572"/>
      <c r="I40" s="572"/>
    </row>
    <row r="41" spans="1:9" s="9" customFormat="1" ht="52.5" customHeight="1">
      <c r="A41" s="560" t="s">
        <v>55</v>
      </c>
      <c r="B41" s="560"/>
      <c r="C41" s="45" t="s">
        <v>245</v>
      </c>
      <c r="D41" s="45" t="s">
        <v>211</v>
      </c>
      <c r="E41" s="45" t="s">
        <v>223</v>
      </c>
      <c r="F41" s="45"/>
      <c r="G41" s="45"/>
      <c r="H41" s="573">
        <f>H42</f>
        <v>4322.23</v>
      </c>
      <c r="I41" s="573">
        <f>I42</f>
        <v>4427.55</v>
      </c>
    </row>
    <row r="42" spans="1:9" s="9" customFormat="1" ht="32.25" customHeight="1">
      <c r="A42" s="254" t="s">
        <v>52</v>
      </c>
      <c r="B42" s="254"/>
      <c r="C42" s="45" t="s">
        <v>245</v>
      </c>
      <c r="D42" s="45" t="s">
        <v>211</v>
      </c>
      <c r="E42" s="45" t="s">
        <v>223</v>
      </c>
      <c r="F42" s="45" t="s">
        <v>453</v>
      </c>
      <c r="G42" s="45"/>
      <c r="H42" s="561">
        <f>H51+H43</f>
        <v>4322.23</v>
      </c>
      <c r="I42" s="561">
        <f>I51+I43</f>
        <v>4427.55</v>
      </c>
    </row>
    <row r="43" spans="1:9" s="9" customFormat="1" ht="31.5" customHeight="1">
      <c r="A43" s="255" t="s">
        <v>452</v>
      </c>
      <c r="B43" s="255"/>
      <c r="C43" s="46" t="s">
        <v>245</v>
      </c>
      <c r="D43" s="46" t="s">
        <v>211</v>
      </c>
      <c r="E43" s="46" t="s">
        <v>223</v>
      </c>
      <c r="F43" s="46" t="s">
        <v>454</v>
      </c>
      <c r="G43" s="46"/>
      <c r="H43" s="572">
        <f>H44</f>
        <v>0.7</v>
      </c>
      <c r="I43" s="561">
        <f>I44</f>
        <v>0.7</v>
      </c>
    </row>
    <row r="44" spans="1:9" s="9" customFormat="1" ht="90.75" customHeight="1">
      <c r="A44" s="541" t="s">
        <v>317</v>
      </c>
      <c r="B44" s="541"/>
      <c r="C44" s="46" t="s">
        <v>245</v>
      </c>
      <c r="D44" s="46" t="s">
        <v>211</v>
      </c>
      <c r="E44" s="46" t="s">
        <v>223</v>
      </c>
      <c r="F44" s="46" t="s">
        <v>455</v>
      </c>
      <c r="G44" s="45"/>
      <c r="H44" s="572">
        <f>H45</f>
        <v>0.7</v>
      </c>
      <c r="I44" s="561">
        <v>0.7</v>
      </c>
    </row>
    <row r="45" spans="1:9" s="9" customFormat="1" ht="21.75" customHeight="1">
      <c r="A45" s="44" t="s">
        <v>319</v>
      </c>
      <c r="B45" s="44"/>
      <c r="C45" s="46" t="s">
        <v>245</v>
      </c>
      <c r="D45" s="46" t="s">
        <v>211</v>
      </c>
      <c r="E45" s="46" t="s">
        <v>223</v>
      </c>
      <c r="F45" s="46" t="s">
        <v>455</v>
      </c>
      <c r="G45" s="46" t="s">
        <v>215</v>
      </c>
      <c r="H45" s="572">
        <v>0.7</v>
      </c>
      <c r="I45" s="561">
        <v>0.7</v>
      </c>
    </row>
    <row r="46" spans="1:9" s="9" customFormat="1" ht="12.75" hidden="1">
      <c r="A46" s="254"/>
      <c r="B46" s="254"/>
      <c r="C46" s="45"/>
      <c r="D46" s="45"/>
      <c r="E46" s="45"/>
      <c r="F46" s="45"/>
      <c r="G46" s="45"/>
      <c r="H46" s="561"/>
      <c r="I46" s="561"/>
    </row>
    <row r="47" spans="1:9" s="9" customFormat="1" ht="12.75" hidden="1">
      <c r="A47" s="254"/>
      <c r="B47" s="254"/>
      <c r="C47" s="45"/>
      <c r="D47" s="45"/>
      <c r="E47" s="45"/>
      <c r="F47" s="45"/>
      <c r="G47" s="45"/>
      <c r="H47" s="561"/>
      <c r="I47" s="561"/>
    </row>
    <row r="48" spans="1:9" s="9" customFormat="1" ht="12.75" hidden="1">
      <c r="A48" s="254"/>
      <c r="B48" s="254"/>
      <c r="C48" s="45"/>
      <c r="D48" s="45"/>
      <c r="E48" s="45"/>
      <c r="F48" s="45"/>
      <c r="G48" s="45"/>
      <c r="H48" s="561"/>
      <c r="I48" s="561"/>
    </row>
    <row r="49" spans="1:9" s="9" customFormat="1" ht="12.75" hidden="1">
      <c r="A49" s="254"/>
      <c r="B49" s="254"/>
      <c r="C49" s="45"/>
      <c r="D49" s="45"/>
      <c r="E49" s="45"/>
      <c r="F49" s="45"/>
      <c r="G49" s="45"/>
      <c r="H49" s="561"/>
      <c r="I49" s="561"/>
    </row>
    <row r="50" spans="1:9" s="9" customFormat="1" ht="12.75" hidden="1">
      <c r="A50" s="254"/>
      <c r="B50" s="254"/>
      <c r="C50" s="45"/>
      <c r="D50" s="45"/>
      <c r="E50" s="45"/>
      <c r="F50" s="45"/>
      <c r="G50" s="45"/>
      <c r="H50" s="561"/>
      <c r="I50" s="561"/>
    </row>
    <row r="51" spans="1:9" ht="18.75" customHeight="1">
      <c r="A51" s="255" t="s">
        <v>224</v>
      </c>
      <c r="B51" s="255"/>
      <c r="C51" s="46" t="s">
        <v>245</v>
      </c>
      <c r="D51" s="46" t="s">
        <v>211</v>
      </c>
      <c r="E51" s="46" t="s">
        <v>223</v>
      </c>
      <c r="F51" s="46" t="s">
        <v>445</v>
      </c>
      <c r="G51" s="46"/>
      <c r="H51" s="572">
        <f>H52+H57+H70</f>
        <v>4321.53</v>
      </c>
      <c r="I51" s="572">
        <f>I52+I57+I70</f>
        <v>4426.85</v>
      </c>
    </row>
    <row r="52" spans="1:9" ht="26.25" hidden="1">
      <c r="A52" s="255" t="s">
        <v>442</v>
      </c>
      <c r="B52" s="255"/>
      <c r="C52" s="46" t="s">
        <v>245</v>
      </c>
      <c r="D52" s="46" t="s">
        <v>211</v>
      </c>
      <c r="E52" s="46" t="s">
        <v>223</v>
      </c>
      <c r="F52" s="46" t="s">
        <v>446</v>
      </c>
      <c r="G52" s="46"/>
      <c r="H52" s="567">
        <f>H53</f>
        <v>0</v>
      </c>
      <c r="I52" s="567">
        <f>I53</f>
        <v>0</v>
      </c>
    </row>
    <row r="53" spans="1:9" ht="82.5" customHeight="1" hidden="1">
      <c r="A53" s="569" t="s">
        <v>198</v>
      </c>
      <c r="B53" s="569"/>
      <c r="C53" s="46" t="s">
        <v>245</v>
      </c>
      <c r="D53" s="46" t="s">
        <v>211</v>
      </c>
      <c r="E53" s="46" t="s">
        <v>223</v>
      </c>
      <c r="F53" s="46" t="s">
        <v>446</v>
      </c>
      <c r="G53" s="46" t="s">
        <v>199</v>
      </c>
      <c r="H53" s="567"/>
      <c r="I53" s="567"/>
    </row>
    <row r="54" spans="1:9" ht="26.25" hidden="1">
      <c r="A54" s="255" t="s">
        <v>442</v>
      </c>
      <c r="B54" s="255"/>
      <c r="C54" s="46" t="s">
        <v>245</v>
      </c>
      <c r="D54" s="46" t="s">
        <v>211</v>
      </c>
      <c r="E54" s="46" t="s">
        <v>223</v>
      </c>
      <c r="F54" s="46" t="s">
        <v>447</v>
      </c>
      <c r="G54" s="46" t="s">
        <v>199</v>
      </c>
      <c r="H54" s="567" t="s">
        <v>269</v>
      </c>
      <c r="I54" s="567" t="s">
        <v>269</v>
      </c>
    </row>
    <row r="55" spans="1:9" ht="26.25" hidden="1">
      <c r="A55" s="44" t="s">
        <v>444</v>
      </c>
      <c r="B55" s="44"/>
      <c r="C55" s="46" t="s">
        <v>245</v>
      </c>
      <c r="D55" s="46" t="s">
        <v>211</v>
      </c>
      <c r="E55" s="46" t="s">
        <v>223</v>
      </c>
      <c r="F55" s="46" t="s">
        <v>448</v>
      </c>
      <c r="G55" s="46" t="s">
        <v>199</v>
      </c>
      <c r="H55" s="567" t="s">
        <v>270</v>
      </c>
      <c r="I55" s="567" t="s">
        <v>270</v>
      </c>
    </row>
    <row r="56" spans="1:9" ht="26.25" hidden="1">
      <c r="A56" s="255" t="s">
        <v>442</v>
      </c>
      <c r="B56" s="255"/>
      <c r="C56" s="46" t="s">
        <v>245</v>
      </c>
      <c r="D56" s="46" t="s">
        <v>211</v>
      </c>
      <c r="E56" s="46" t="s">
        <v>223</v>
      </c>
      <c r="F56" s="46" t="s">
        <v>449</v>
      </c>
      <c r="G56" s="46" t="s">
        <v>199</v>
      </c>
      <c r="H56" s="567" t="s">
        <v>271</v>
      </c>
      <c r="I56" s="567" t="s">
        <v>271</v>
      </c>
    </row>
    <row r="57" spans="1:9" ht="27" customHeight="1">
      <c r="A57" s="44" t="s">
        <v>444</v>
      </c>
      <c r="B57" s="44"/>
      <c r="C57" s="46" t="s">
        <v>245</v>
      </c>
      <c r="D57" s="46" t="s">
        <v>211</v>
      </c>
      <c r="E57" s="46" t="s">
        <v>223</v>
      </c>
      <c r="F57" s="46" t="s">
        <v>450</v>
      </c>
      <c r="G57" s="46"/>
      <c r="H57" s="567">
        <f>H58+H59+H69</f>
        <v>4321.53</v>
      </c>
      <c r="I57" s="567">
        <f>I58+I59</f>
        <v>4426.85</v>
      </c>
    </row>
    <row r="58" spans="1:9" ht="65.25" customHeight="1">
      <c r="A58" s="569" t="s">
        <v>198</v>
      </c>
      <c r="B58" s="569"/>
      <c r="C58" s="46" t="s">
        <v>245</v>
      </c>
      <c r="D58" s="46" t="s">
        <v>211</v>
      </c>
      <c r="E58" s="46" t="s">
        <v>223</v>
      </c>
      <c r="F58" s="46" t="s">
        <v>450</v>
      </c>
      <c r="G58" s="46" t="s">
        <v>199</v>
      </c>
      <c r="H58" s="567">
        <v>3321.39</v>
      </c>
      <c r="I58" s="567">
        <v>3321.39</v>
      </c>
    </row>
    <row r="59" spans="1:9" ht="33" customHeight="1">
      <c r="A59" s="44" t="s">
        <v>319</v>
      </c>
      <c r="B59" s="44"/>
      <c r="C59" s="46" t="s">
        <v>245</v>
      </c>
      <c r="D59" s="46" t="s">
        <v>211</v>
      </c>
      <c r="E59" s="46" t="s">
        <v>223</v>
      </c>
      <c r="F59" s="46" t="s">
        <v>450</v>
      </c>
      <c r="G59" s="46" t="s">
        <v>215</v>
      </c>
      <c r="H59" s="575">
        <v>1000.14</v>
      </c>
      <c r="I59" s="575">
        <v>1105.46</v>
      </c>
    </row>
    <row r="60" spans="1:9" ht="12.75" hidden="1">
      <c r="A60" s="44" t="s">
        <v>54</v>
      </c>
      <c r="B60" s="44"/>
      <c r="C60" s="46" t="s">
        <v>245</v>
      </c>
      <c r="D60" s="46" t="s">
        <v>211</v>
      </c>
      <c r="E60" s="46" t="s">
        <v>223</v>
      </c>
      <c r="F60" s="46" t="s">
        <v>450</v>
      </c>
      <c r="G60" s="46" t="s">
        <v>215</v>
      </c>
      <c r="H60" s="575" t="s">
        <v>272</v>
      </c>
      <c r="I60" s="575" t="s">
        <v>272</v>
      </c>
    </row>
    <row r="61" spans="1:9" ht="12.75" hidden="1">
      <c r="A61" s="44" t="s">
        <v>225</v>
      </c>
      <c r="B61" s="44"/>
      <c r="C61" s="46" t="s">
        <v>245</v>
      </c>
      <c r="D61" s="46" t="s">
        <v>211</v>
      </c>
      <c r="E61" s="46" t="s">
        <v>223</v>
      </c>
      <c r="F61" s="46" t="s">
        <v>450</v>
      </c>
      <c r="G61" s="46" t="s">
        <v>215</v>
      </c>
      <c r="H61" s="575" t="s">
        <v>272</v>
      </c>
      <c r="I61" s="575" t="s">
        <v>272</v>
      </c>
    </row>
    <row r="62" spans="1:9" ht="12.75" hidden="1">
      <c r="A62" s="44" t="s">
        <v>226</v>
      </c>
      <c r="B62" s="44"/>
      <c r="C62" s="46" t="s">
        <v>245</v>
      </c>
      <c r="D62" s="46" t="s">
        <v>211</v>
      </c>
      <c r="E62" s="46" t="s">
        <v>223</v>
      </c>
      <c r="F62" s="46" t="s">
        <v>450</v>
      </c>
      <c r="G62" s="46" t="s">
        <v>215</v>
      </c>
      <c r="H62" s="575" t="s">
        <v>273</v>
      </c>
      <c r="I62" s="575" t="s">
        <v>273</v>
      </c>
    </row>
    <row r="63" spans="1:9" ht="12.75" hidden="1">
      <c r="A63" s="255" t="s">
        <v>227</v>
      </c>
      <c r="B63" s="255"/>
      <c r="C63" s="46" t="s">
        <v>245</v>
      </c>
      <c r="D63" s="46" t="s">
        <v>211</v>
      </c>
      <c r="E63" s="46" t="s">
        <v>223</v>
      </c>
      <c r="F63" s="46" t="s">
        <v>450</v>
      </c>
      <c r="G63" s="46" t="s">
        <v>215</v>
      </c>
      <c r="H63" s="576">
        <v>132.1</v>
      </c>
      <c r="I63" s="576">
        <v>132.1</v>
      </c>
    </row>
    <row r="64" spans="1:9" ht="12.75" hidden="1">
      <c r="A64" s="255" t="s">
        <v>228</v>
      </c>
      <c r="B64" s="255"/>
      <c r="C64" s="46" t="s">
        <v>245</v>
      </c>
      <c r="D64" s="46" t="s">
        <v>211</v>
      </c>
      <c r="E64" s="46" t="s">
        <v>223</v>
      </c>
      <c r="F64" s="46" t="s">
        <v>450</v>
      </c>
      <c r="G64" s="46" t="s">
        <v>215</v>
      </c>
      <c r="H64" s="576">
        <v>41.5</v>
      </c>
      <c r="I64" s="576">
        <v>41.5</v>
      </c>
    </row>
    <row r="65" spans="1:9" ht="12.75" hidden="1">
      <c r="A65" s="255" t="s">
        <v>230</v>
      </c>
      <c r="B65" s="255"/>
      <c r="C65" s="46" t="s">
        <v>245</v>
      </c>
      <c r="D65" s="46" t="s">
        <v>211</v>
      </c>
      <c r="E65" s="46" t="s">
        <v>223</v>
      </c>
      <c r="F65" s="46" t="s">
        <v>450</v>
      </c>
      <c r="G65" s="46" t="s">
        <v>215</v>
      </c>
      <c r="H65" s="575" t="s">
        <v>274</v>
      </c>
      <c r="I65" s="575" t="s">
        <v>274</v>
      </c>
    </row>
    <row r="66" spans="1:9" ht="12.75" hidden="1">
      <c r="A66" s="578" t="s">
        <v>56</v>
      </c>
      <c r="B66" s="578"/>
      <c r="C66" s="46" t="s">
        <v>245</v>
      </c>
      <c r="D66" s="46" t="s">
        <v>211</v>
      </c>
      <c r="E66" s="46" t="s">
        <v>223</v>
      </c>
      <c r="F66" s="46" t="s">
        <v>450</v>
      </c>
      <c r="G66" s="46" t="s">
        <v>215</v>
      </c>
      <c r="H66" s="575" t="s">
        <v>275</v>
      </c>
      <c r="I66" s="575" t="s">
        <v>275</v>
      </c>
    </row>
    <row r="67" spans="1:9" ht="12.75" hidden="1">
      <c r="A67" s="578" t="s">
        <v>233</v>
      </c>
      <c r="B67" s="578"/>
      <c r="C67" s="46" t="s">
        <v>245</v>
      </c>
      <c r="D67" s="46" t="s">
        <v>211</v>
      </c>
      <c r="E67" s="46" t="s">
        <v>223</v>
      </c>
      <c r="F67" s="46" t="s">
        <v>450</v>
      </c>
      <c r="G67" s="46" t="s">
        <v>215</v>
      </c>
      <c r="H67" s="575" t="s">
        <v>275</v>
      </c>
      <c r="I67" s="575" t="s">
        <v>275</v>
      </c>
    </row>
    <row r="68" spans="1:9" ht="12.75" hidden="1">
      <c r="A68" s="44" t="s">
        <v>234</v>
      </c>
      <c r="B68" s="44"/>
      <c r="C68" s="46" t="s">
        <v>245</v>
      </c>
      <c r="D68" s="46" t="s">
        <v>211</v>
      </c>
      <c r="E68" s="46" t="s">
        <v>223</v>
      </c>
      <c r="F68" s="46" t="s">
        <v>450</v>
      </c>
      <c r="G68" s="46" t="s">
        <v>215</v>
      </c>
      <c r="H68" s="575">
        <v>2</v>
      </c>
      <c r="I68" s="575">
        <v>2</v>
      </c>
    </row>
    <row r="69" spans="1:9" ht="12.75" hidden="1">
      <c r="A69" s="255" t="s">
        <v>201</v>
      </c>
      <c r="B69" s="255"/>
      <c r="C69" s="46" t="s">
        <v>245</v>
      </c>
      <c r="D69" s="46" t="s">
        <v>211</v>
      </c>
      <c r="E69" s="46" t="s">
        <v>223</v>
      </c>
      <c r="F69" s="46" t="s">
        <v>450</v>
      </c>
      <c r="G69" s="46" t="s">
        <v>202</v>
      </c>
      <c r="H69" s="579">
        <v>0</v>
      </c>
      <c r="I69" s="579">
        <v>0</v>
      </c>
    </row>
    <row r="70" spans="1:9" ht="39" hidden="1">
      <c r="A70" s="571" t="s">
        <v>348</v>
      </c>
      <c r="B70" s="571"/>
      <c r="C70" s="46" t="s">
        <v>245</v>
      </c>
      <c r="D70" s="46" t="s">
        <v>211</v>
      </c>
      <c r="E70" s="46" t="s">
        <v>223</v>
      </c>
      <c r="F70" s="46" t="s">
        <v>349</v>
      </c>
      <c r="G70" s="46"/>
      <c r="H70" s="565">
        <f>H71+H72</f>
        <v>0</v>
      </c>
      <c r="I70" s="565">
        <f>I71+I72</f>
        <v>0</v>
      </c>
    </row>
    <row r="71" spans="1:9" ht="62.25" customHeight="1" hidden="1">
      <c r="A71" s="569" t="s">
        <v>198</v>
      </c>
      <c r="B71" s="569"/>
      <c r="C71" s="46" t="s">
        <v>245</v>
      </c>
      <c r="D71" s="46" t="s">
        <v>211</v>
      </c>
      <c r="E71" s="46" t="s">
        <v>223</v>
      </c>
      <c r="F71" s="46" t="s">
        <v>349</v>
      </c>
      <c r="G71" s="46" t="s">
        <v>199</v>
      </c>
      <c r="H71" s="567"/>
      <c r="I71" s="567"/>
    </row>
    <row r="72" spans="1:9" ht="33" customHeight="1" hidden="1">
      <c r="A72" s="44" t="s">
        <v>319</v>
      </c>
      <c r="B72" s="44"/>
      <c r="C72" s="46" t="s">
        <v>245</v>
      </c>
      <c r="D72" s="46" t="s">
        <v>211</v>
      </c>
      <c r="E72" s="46" t="s">
        <v>223</v>
      </c>
      <c r="F72" s="46" t="s">
        <v>349</v>
      </c>
      <c r="G72" s="46" t="s">
        <v>215</v>
      </c>
      <c r="H72" s="567"/>
      <c r="I72" s="567"/>
    </row>
    <row r="73" spans="1:9" ht="26.25">
      <c r="A73" s="686" t="s">
        <v>118</v>
      </c>
      <c r="B73" s="560"/>
      <c r="C73" s="45" t="s">
        <v>245</v>
      </c>
      <c r="D73" s="45" t="s">
        <v>211</v>
      </c>
      <c r="E73" s="45" t="s">
        <v>254</v>
      </c>
      <c r="F73" s="45"/>
      <c r="G73" s="659"/>
      <c r="H73" s="660">
        <f>H74</f>
        <v>138</v>
      </c>
      <c r="I73" s="660">
        <f aca="true" t="shared" si="0" ref="H73:I75">I74</f>
        <v>0</v>
      </c>
    </row>
    <row r="74" spans="1:9" ht="12.75">
      <c r="A74" s="687" t="s">
        <v>276</v>
      </c>
      <c r="B74" s="44"/>
      <c r="C74" s="46" t="s">
        <v>245</v>
      </c>
      <c r="D74" s="46" t="s">
        <v>211</v>
      </c>
      <c r="E74" s="46" t="s">
        <v>254</v>
      </c>
      <c r="F74" s="662">
        <v>300000000</v>
      </c>
      <c r="G74" s="663"/>
      <c r="H74" s="572">
        <f t="shared" si="0"/>
        <v>138</v>
      </c>
      <c r="I74" s="572">
        <f t="shared" si="0"/>
        <v>0</v>
      </c>
    </row>
    <row r="75" spans="1:9" ht="25.5" customHeight="1">
      <c r="A75" s="687" t="s">
        <v>350</v>
      </c>
      <c r="B75" s="44"/>
      <c r="C75" s="46" t="s">
        <v>245</v>
      </c>
      <c r="D75" s="46" t="s">
        <v>211</v>
      </c>
      <c r="E75" s="46" t="s">
        <v>254</v>
      </c>
      <c r="F75" s="662">
        <v>300600000</v>
      </c>
      <c r="G75" s="663"/>
      <c r="H75" s="572">
        <v>138</v>
      </c>
      <c r="I75" s="572">
        <f t="shared" si="0"/>
        <v>0</v>
      </c>
    </row>
    <row r="76" spans="1:9" ht="12.75">
      <c r="A76" s="687" t="s">
        <v>201</v>
      </c>
      <c r="B76" s="44"/>
      <c r="C76" s="46" t="s">
        <v>245</v>
      </c>
      <c r="D76" s="46" t="s">
        <v>211</v>
      </c>
      <c r="E76" s="46" t="s">
        <v>254</v>
      </c>
      <c r="F76" s="662">
        <v>300600000</v>
      </c>
      <c r="G76" s="663" t="s">
        <v>202</v>
      </c>
      <c r="H76" s="572">
        <v>138</v>
      </c>
      <c r="I76" s="572">
        <v>0</v>
      </c>
    </row>
    <row r="77" spans="1:9" s="9" customFormat="1" ht="12.75">
      <c r="A77" s="664" t="s">
        <v>240</v>
      </c>
      <c r="B77" s="664"/>
      <c r="C77" s="665" t="s">
        <v>245</v>
      </c>
      <c r="D77" s="665" t="s">
        <v>211</v>
      </c>
      <c r="E77" s="665" t="s">
        <v>236</v>
      </c>
      <c r="F77" s="665"/>
      <c r="G77" s="45"/>
      <c r="H77" s="573">
        <f>H78</f>
        <v>5</v>
      </c>
      <c r="I77" s="573">
        <f>I78</f>
        <v>5</v>
      </c>
    </row>
    <row r="78" spans="1:9" ht="12.75">
      <c r="A78" s="255" t="s">
        <v>240</v>
      </c>
      <c r="B78" s="255"/>
      <c r="C78" s="46" t="s">
        <v>245</v>
      </c>
      <c r="D78" s="46" t="s">
        <v>211</v>
      </c>
      <c r="E78" s="46" t="s">
        <v>236</v>
      </c>
      <c r="F78" s="46" t="s">
        <v>451</v>
      </c>
      <c r="G78" s="46"/>
      <c r="H78" s="572">
        <f>H79</f>
        <v>5</v>
      </c>
      <c r="I78" s="572">
        <f>I79</f>
        <v>5</v>
      </c>
    </row>
    <row r="79" spans="1:9" ht="12.75">
      <c r="A79" s="44" t="s">
        <v>244</v>
      </c>
      <c r="B79" s="44"/>
      <c r="C79" s="46" t="s">
        <v>245</v>
      </c>
      <c r="D79" s="46" t="s">
        <v>211</v>
      </c>
      <c r="E79" s="46" t="s">
        <v>236</v>
      </c>
      <c r="F79" s="46" t="s">
        <v>16</v>
      </c>
      <c r="G79" s="46"/>
      <c r="H79" s="565">
        <f>H81</f>
        <v>5</v>
      </c>
      <c r="I79" s="565">
        <f>I81</f>
        <v>5</v>
      </c>
    </row>
    <row r="80" spans="1:9" ht="24" customHeight="1">
      <c r="A80" s="44" t="s">
        <v>38</v>
      </c>
      <c r="B80" s="44"/>
      <c r="C80" s="46" t="s">
        <v>245</v>
      </c>
      <c r="D80" s="46" t="s">
        <v>211</v>
      </c>
      <c r="E80" s="46" t="s">
        <v>236</v>
      </c>
      <c r="F80" s="46" t="s">
        <v>17</v>
      </c>
      <c r="G80" s="46"/>
      <c r="H80" s="565">
        <f>H81</f>
        <v>5</v>
      </c>
      <c r="I80" s="565">
        <f>I81</f>
        <v>5</v>
      </c>
    </row>
    <row r="81" spans="1:9" ht="12.75">
      <c r="A81" s="44" t="s">
        <v>201</v>
      </c>
      <c r="B81" s="44"/>
      <c r="C81" s="46" t="s">
        <v>245</v>
      </c>
      <c r="D81" s="46" t="s">
        <v>211</v>
      </c>
      <c r="E81" s="46" t="s">
        <v>236</v>
      </c>
      <c r="F81" s="46" t="s">
        <v>17</v>
      </c>
      <c r="G81" s="46" t="s">
        <v>202</v>
      </c>
      <c r="H81" s="572">
        <v>5</v>
      </c>
      <c r="I81" s="572">
        <v>5</v>
      </c>
    </row>
    <row r="82" spans="1:9" s="9" customFormat="1" ht="12" customHeight="1">
      <c r="A82" s="254" t="s">
        <v>47</v>
      </c>
      <c r="B82" s="254"/>
      <c r="C82" s="45" t="s">
        <v>245</v>
      </c>
      <c r="D82" s="45" t="s">
        <v>211</v>
      </c>
      <c r="E82" s="45" t="s">
        <v>87</v>
      </c>
      <c r="F82" s="45"/>
      <c r="G82" s="45"/>
      <c r="H82" s="573">
        <f>H87+H83+H93</f>
        <v>3</v>
      </c>
      <c r="I82" s="573">
        <f>I93</f>
        <v>3</v>
      </c>
    </row>
    <row r="83" spans="1:9" s="9" customFormat="1" ht="57" customHeight="1" hidden="1">
      <c r="A83" s="560" t="s">
        <v>55</v>
      </c>
      <c r="B83" s="560"/>
      <c r="C83" s="45" t="s">
        <v>245</v>
      </c>
      <c r="D83" s="45" t="s">
        <v>211</v>
      </c>
      <c r="E83" s="45" t="s">
        <v>87</v>
      </c>
      <c r="F83" s="45" t="s">
        <v>453</v>
      </c>
      <c r="G83" s="45"/>
      <c r="H83" s="573">
        <f>H85</f>
        <v>0</v>
      </c>
      <c r="I83" s="573">
        <f>I85</f>
        <v>0.7</v>
      </c>
    </row>
    <row r="84" spans="1:9" s="9" customFormat="1" ht="32.25" customHeight="1" hidden="1">
      <c r="A84" s="255" t="s">
        <v>452</v>
      </c>
      <c r="B84" s="255"/>
      <c r="C84" s="46" t="s">
        <v>245</v>
      </c>
      <c r="D84" s="46" t="s">
        <v>211</v>
      </c>
      <c r="E84" s="46" t="s">
        <v>87</v>
      </c>
      <c r="F84" s="46" t="s">
        <v>454</v>
      </c>
      <c r="G84" s="46"/>
      <c r="H84" s="572">
        <f>H85</f>
        <v>0</v>
      </c>
      <c r="I84" s="572">
        <f>I85</f>
        <v>0.7</v>
      </c>
    </row>
    <row r="85" spans="1:9" s="9" customFormat="1" ht="78.75" hidden="1">
      <c r="A85" s="541" t="s">
        <v>317</v>
      </c>
      <c r="B85" s="541"/>
      <c r="C85" s="46" t="s">
        <v>245</v>
      </c>
      <c r="D85" s="46" t="s">
        <v>211</v>
      </c>
      <c r="E85" s="46" t="s">
        <v>87</v>
      </c>
      <c r="F85" s="46" t="s">
        <v>455</v>
      </c>
      <c r="G85" s="45"/>
      <c r="H85" s="572">
        <f>H86</f>
        <v>0</v>
      </c>
      <c r="I85" s="572">
        <f>I86</f>
        <v>0.7</v>
      </c>
    </row>
    <row r="86" spans="1:9" s="9" customFormat="1" ht="26.25" hidden="1">
      <c r="A86" s="44" t="s">
        <v>319</v>
      </c>
      <c r="B86" s="44"/>
      <c r="C86" s="46" t="s">
        <v>245</v>
      </c>
      <c r="D86" s="46" t="s">
        <v>211</v>
      </c>
      <c r="E86" s="46" t="s">
        <v>87</v>
      </c>
      <c r="F86" s="46" t="s">
        <v>455</v>
      </c>
      <c r="G86" s="46" t="s">
        <v>215</v>
      </c>
      <c r="H86" s="572">
        <v>0</v>
      </c>
      <c r="I86" s="572">
        <v>0.7</v>
      </c>
    </row>
    <row r="87" spans="1:9" s="9" customFormat="1" ht="34.5" customHeight="1" hidden="1">
      <c r="A87" s="560" t="s">
        <v>57</v>
      </c>
      <c r="B87" s="560"/>
      <c r="C87" s="45" t="s">
        <v>245</v>
      </c>
      <c r="D87" s="45" t="s">
        <v>211</v>
      </c>
      <c r="E87" s="45" t="s">
        <v>87</v>
      </c>
      <c r="F87" s="45" t="s">
        <v>399</v>
      </c>
      <c r="G87" s="45"/>
      <c r="H87" s="573">
        <f>H88</f>
        <v>0</v>
      </c>
      <c r="I87" s="573">
        <f>I88+I93</f>
        <v>3</v>
      </c>
    </row>
    <row r="88" spans="1:9" s="9" customFormat="1" ht="39" hidden="1">
      <c r="A88" s="560" t="s">
        <v>59</v>
      </c>
      <c r="B88" s="560"/>
      <c r="C88" s="45" t="s">
        <v>245</v>
      </c>
      <c r="D88" s="45" t="s">
        <v>211</v>
      </c>
      <c r="E88" s="45" t="s">
        <v>87</v>
      </c>
      <c r="F88" s="45" t="s">
        <v>94</v>
      </c>
      <c r="G88" s="45"/>
      <c r="H88" s="573">
        <f>H89</f>
        <v>0</v>
      </c>
      <c r="I88" s="573">
        <f>I89</f>
        <v>0</v>
      </c>
    </row>
    <row r="89" spans="1:9" ht="26.25" hidden="1">
      <c r="A89" s="44" t="s">
        <v>200</v>
      </c>
      <c r="B89" s="44"/>
      <c r="C89" s="46" t="s">
        <v>245</v>
      </c>
      <c r="D89" s="46" t="s">
        <v>211</v>
      </c>
      <c r="E89" s="46" t="s">
        <v>87</v>
      </c>
      <c r="F89" s="46" t="s">
        <v>94</v>
      </c>
      <c r="G89" s="46" t="s">
        <v>215</v>
      </c>
      <c r="H89" s="572">
        <v>0</v>
      </c>
      <c r="I89" s="572"/>
    </row>
    <row r="90" spans="1:9" ht="12.75" hidden="1">
      <c r="A90" s="44" t="s">
        <v>54</v>
      </c>
      <c r="B90" s="44"/>
      <c r="C90" s="46" t="s">
        <v>245</v>
      </c>
      <c r="D90" s="46" t="s">
        <v>211</v>
      </c>
      <c r="E90" s="46" t="s">
        <v>87</v>
      </c>
      <c r="F90" s="46" t="s">
        <v>60</v>
      </c>
      <c r="G90" s="46" t="s">
        <v>215</v>
      </c>
      <c r="H90" s="572"/>
      <c r="I90" s="572"/>
    </row>
    <row r="91" spans="1:9" ht="12.75" hidden="1">
      <c r="A91" s="44" t="s">
        <v>225</v>
      </c>
      <c r="B91" s="44"/>
      <c r="C91" s="46" t="s">
        <v>245</v>
      </c>
      <c r="D91" s="46" t="s">
        <v>211</v>
      </c>
      <c r="E91" s="46" t="s">
        <v>87</v>
      </c>
      <c r="F91" s="46" t="s">
        <v>60</v>
      </c>
      <c r="G91" s="46" t="s">
        <v>215</v>
      </c>
      <c r="H91" s="572"/>
      <c r="I91" s="572"/>
    </row>
    <row r="92" spans="1:9" ht="12.75" hidden="1">
      <c r="A92" s="44" t="s">
        <v>230</v>
      </c>
      <c r="B92" s="44"/>
      <c r="C92" s="46" t="s">
        <v>245</v>
      </c>
      <c r="D92" s="46" t="s">
        <v>211</v>
      </c>
      <c r="E92" s="46" t="s">
        <v>87</v>
      </c>
      <c r="F92" s="46" t="s">
        <v>60</v>
      </c>
      <c r="G92" s="46" t="s">
        <v>215</v>
      </c>
      <c r="H92" s="572"/>
      <c r="I92" s="572"/>
    </row>
    <row r="93" spans="1:9" s="9" customFormat="1" ht="27" customHeight="1">
      <c r="A93" s="560" t="s">
        <v>69</v>
      </c>
      <c r="B93" s="560"/>
      <c r="C93" s="45" t="s">
        <v>245</v>
      </c>
      <c r="D93" s="45" t="s">
        <v>211</v>
      </c>
      <c r="E93" s="45" t="s">
        <v>87</v>
      </c>
      <c r="F93" s="45" t="s">
        <v>400</v>
      </c>
      <c r="G93" s="45"/>
      <c r="H93" s="573">
        <f>H94</f>
        <v>3</v>
      </c>
      <c r="I93" s="573">
        <f>I94</f>
        <v>3</v>
      </c>
    </row>
    <row r="94" spans="1:9" ht="29.25" customHeight="1">
      <c r="A94" s="44" t="s">
        <v>61</v>
      </c>
      <c r="B94" s="44"/>
      <c r="C94" s="46" t="s">
        <v>245</v>
      </c>
      <c r="D94" s="46" t="s">
        <v>211</v>
      </c>
      <c r="E94" s="46" t="s">
        <v>87</v>
      </c>
      <c r="F94" s="46" t="s">
        <v>401</v>
      </c>
      <c r="G94" s="46"/>
      <c r="H94" s="572">
        <f>H96+H100</f>
        <v>3</v>
      </c>
      <c r="I94" s="572">
        <f>I96+I100</f>
        <v>3</v>
      </c>
    </row>
    <row r="95" spans="1:9" ht="28.5" customHeight="1">
      <c r="A95" s="44" t="s">
        <v>256</v>
      </c>
      <c r="B95" s="44"/>
      <c r="C95" s="46" t="s">
        <v>245</v>
      </c>
      <c r="D95" s="46" t="s">
        <v>211</v>
      </c>
      <c r="E95" s="46" t="s">
        <v>87</v>
      </c>
      <c r="F95" s="46" t="s">
        <v>257</v>
      </c>
      <c r="G95" s="46"/>
      <c r="H95" s="572">
        <f>H100</f>
        <v>3</v>
      </c>
      <c r="I95" s="572">
        <f>I100</f>
        <v>3</v>
      </c>
    </row>
    <row r="96" spans="1:9" ht="26.25" hidden="1">
      <c r="A96" s="255" t="s">
        <v>200</v>
      </c>
      <c r="B96" s="255"/>
      <c r="C96" s="46" t="s">
        <v>245</v>
      </c>
      <c r="D96" s="46" t="s">
        <v>211</v>
      </c>
      <c r="E96" s="46" t="s">
        <v>87</v>
      </c>
      <c r="F96" s="46" t="s">
        <v>257</v>
      </c>
      <c r="G96" s="46" t="s">
        <v>215</v>
      </c>
      <c r="H96" s="565"/>
      <c r="I96" s="565"/>
    </row>
    <row r="97" spans="1:9" ht="12.75" hidden="1">
      <c r="A97" s="255" t="s">
        <v>54</v>
      </c>
      <c r="B97" s="255"/>
      <c r="C97" s="46" t="s">
        <v>245</v>
      </c>
      <c r="D97" s="46" t="s">
        <v>211</v>
      </c>
      <c r="E97" s="46" t="s">
        <v>87</v>
      </c>
      <c r="F97" s="46" t="s">
        <v>257</v>
      </c>
      <c r="G97" s="46" t="s">
        <v>215</v>
      </c>
      <c r="H97" s="572">
        <v>45</v>
      </c>
      <c r="I97" s="572">
        <v>45</v>
      </c>
    </row>
    <row r="98" spans="1:9" ht="12.75" hidden="1">
      <c r="A98" s="44" t="s">
        <v>225</v>
      </c>
      <c r="B98" s="44"/>
      <c r="C98" s="46" t="s">
        <v>245</v>
      </c>
      <c r="D98" s="46" t="s">
        <v>211</v>
      </c>
      <c r="E98" s="46" t="s">
        <v>87</v>
      </c>
      <c r="F98" s="46" t="s">
        <v>257</v>
      </c>
      <c r="G98" s="46" t="s">
        <v>215</v>
      </c>
      <c r="H98" s="572">
        <v>45</v>
      </c>
      <c r="I98" s="572">
        <v>45</v>
      </c>
    </row>
    <row r="99" spans="1:9" ht="12.75" hidden="1">
      <c r="A99" s="582" t="s">
        <v>230</v>
      </c>
      <c r="B99" s="582"/>
      <c r="C99" s="46" t="s">
        <v>245</v>
      </c>
      <c r="D99" s="46" t="s">
        <v>211</v>
      </c>
      <c r="E99" s="46" t="s">
        <v>87</v>
      </c>
      <c r="F99" s="46" t="s">
        <v>257</v>
      </c>
      <c r="G99" s="46" t="s">
        <v>215</v>
      </c>
      <c r="H99" s="572">
        <v>45</v>
      </c>
      <c r="I99" s="572">
        <v>45</v>
      </c>
    </row>
    <row r="100" spans="1:9" ht="12.75">
      <c r="A100" s="44" t="s">
        <v>201</v>
      </c>
      <c r="B100" s="44"/>
      <c r="C100" s="46" t="s">
        <v>245</v>
      </c>
      <c r="D100" s="46" t="s">
        <v>211</v>
      </c>
      <c r="E100" s="46" t="s">
        <v>87</v>
      </c>
      <c r="F100" s="46" t="s">
        <v>257</v>
      </c>
      <c r="G100" s="46" t="s">
        <v>202</v>
      </c>
      <c r="H100" s="572">
        <v>3</v>
      </c>
      <c r="I100" s="572">
        <v>3</v>
      </c>
    </row>
    <row r="101" spans="1:9" ht="12.75" hidden="1">
      <c r="A101" s="582" t="s">
        <v>54</v>
      </c>
      <c r="B101" s="582"/>
      <c r="C101" s="46" t="s">
        <v>245</v>
      </c>
      <c r="D101" s="46" t="s">
        <v>211</v>
      </c>
      <c r="E101" s="46" t="s">
        <v>87</v>
      </c>
      <c r="F101" s="46" t="s">
        <v>257</v>
      </c>
      <c r="G101" s="46" t="s">
        <v>202</v>
      </c>
      <c r="H101" s="572">
        <v>1</v>
      </c>
      <c r="I101" s="572">
        <v>1</v>
      </c>
    </row>
    <row r="102" spans="1:9" ht="12.75" hidden="1">
      <c r="A102" s="582" t="s">
        <v>231</v>
      </c>
      <c r="B102" s="582"/>
      <c r="C102" s="46" t="s">
        <v>245</v>
      </c>
      <c r="D102" s="46" t="s">
        <v>211</v>
      </c>
      <c r="E102" s="46" t="s">
        <v>87</v>
      </c>
      <c r="F102" s="46" t="s">
        <v>257</v>
      </c>
      <c r="G102" s="46" t="s">
        <v>215</v>
      </c>
      <c r="H102" s="572">
        <v>1</v>
      </c>
      <c r="I102" s="572">
        <v>1</v>
      </c>
    </row>
    <row r="103" spans="1:9" s="9" customFormat="1" ht="12.75">
      <c r="A103" s="560" t="s">
        <v>14</v>
      </c>
      <c r="B103" s="560"/>
      <c r="C103" s="45" t="s">
        <v>245</v>
      </c>
      <c r="D103" s="45" t="s">
        <v>212</v>
      </c>
      <c r="E103" s="45"/>
      <c r="F103" s="45"/>
      <c r="G103" s="45"/>
      <c r="H103" s="573">
        <f>H104</f>
        <v>138.8</v>
      </c>
      <c r="I103" s="573">
        <f>I104</f>
        <v>144.5</v>
      </c>
    </row>
    <row r="104" spans="1:9" ht="12.75">
      <c r="A104" s="44" t="s">
        <v>77</v>
      </c>
      <c r="B104" s="44"/>
      <c r="C104" s="46" t="s">
        <v>245</v>
      </c>
      <c r="D104" s="46" t="s">
        <v>212</v>
      </c>
      <c r="E104" s="46" t="s">
        <v>222</v>
      </c>
      <c r="F104" s="46"/>
      <c r="G104" s="46"/>
      <c r="H104" s="572">
        <f>H105</f>
        <v>138.8</v>
      </c>
      <c r="I104" s="572">
        <f>I105</f>
        <v>144.5</v>
      </c>
    </row>
    <row r="105" spans="1:9" ht="29.25" customHeight="1">
      <c r="A105" s="44" t="s">
        <v>52</v>
      </c>
      <c r="B105" s="44"/>
      <c r="C105" s="46" t="s">
        <v>245</v>
      </c>
      <c r="D105" s="46" t="s">
        <v>212</v>
      </c>
      <c r="E105" s="46" t="s">
        <v>222</v>
      </c>
      <c r="F105" s="45" t="s">
        <v>453</v>
      </c>
      <c r="G105" s="46"/>
      <c r="H105" s="565">
        <f>H107+H126</f>
        <v>138.8</v>
      </c>
      <c r="I105" s="565">
        <f>I107</f>
        <v>144.5</v>
      </c>
    </row>
    <row r="106" spans="1:9" ht="27.75" customHeight="1">
      <c r="A106" s="569" t="s">
        <v>95</v>
      </c>
      <c r="B106" s="569"/>
      <c r="C106" s="46" t="s">
        <v>245</v>
      </c>
      <c r="D106" s="46" t="s">
        <v>212</v>
      </c>
      <c r="E106" s="46" t="s">
        <v>222</v>
      </c>
      <c r="F106" s="46" t="s">
        <v>454</v>
      </c>
      <c r="G106" s="46"/>
      <c r="H106" s="565">
        <f>H107</f>
        <v>138.8</v>
      </c>
      <c r="I106" s="565">
        <f>I107</f>
        <v>144.5</v>
      </c>
    </row>
    <row r="107" spans="1:9" ht="44.25" customHeight="1">
      <c r="A107" s="44" t="s">
        <v>290</v>
      </c>
      <c r="B107" s="44"/>
      <c r="C107" s="46" t="s">
        <v>245</v>
      </c>
      <c r="D107" s="46" t="s">
        <v>212</v>
      </c>
      <c r="E107" s="46" t="s">
        <v>222</v>
      </c>
      <c r="F107" s="46" t="s">
        <v>457</v>
      </c>
      <c r="G107" s="46"/>
      <c r="H107" s="572">
        <f>H108+H113</f>
        <v>138.8</v>
      </c>
      <c r="I107" s="572">
        <f>I108+I113</f>
        <v>144.5</v>
      </c>
    </row>
    <row r="108" spans="1:9" ht="70.5" customHeight="1">
      <c r="A108" s="255" t="s">
        <v>198</v>
      </c>
      <c r="B108" s="255"/>
      <c r="C108" s="46" t="s">
        <v>245</v>
      </c>
      <c r="D108" s="46" t="s">
        <v>212</v>
      </c>
      <c r="E108" s="46" t="s">
        <v>222</v>
      </c>
      <c r="F108" s="46" t="s">
        <v>457</v>
      </c>
      <c r="G108" s="46" t="s">
        <v>199</v>
      </c>
      <c r="H108" s="572">
        <v>138.8</v>
      </c>
      <c r="I108" s="572">
        <v>144.5</v>
      </c>
    </row>
    <row r="109" spans="1:9" ht="12.75" hidden="1">
      <c r="A109" s="44" t="s">
        <v>54</v>
      </c>
      <c r="B109" s="44"/>
      <c r="C109" s="46" t="s">
        <v>245</v>
      </c>
      <c r="D109" s="46" t="s">
        <v>212</v>
      </c>
      <c r="E109" s="46" t="s">
        <v>222</v>
      </c>
      <c r="F109" s="46" t="s">
        <v>457</v>
      </c>
      <c r="G109" s="46" t="s">
        <v>199</v>
      </c>
      <c r="H109" s="572">
        <v>0</v>
      </c>
      <c r="I109" s="572">
        <v>0</v>
      </c>
    </row>
    <row r="110" spans="1:9" ht="26.25" hidden="1">
      <c r="A110" s="255" t="s">
        <v>216</v>
      </c>
      <c r="B110" s="255"/>
      <c r="C110" s="46" t="s">
        <v>245</v>
      </c>
      <c r="D110" s="46" t="s">
        <v>212</v>
      </c>
      <c r="E110" s="46" t="s">
        <v>222</v>
      </c>
      <c r="F110" s="46" t="s">
        <v>457</v>
      </c>
      <c r="G110" s="46" t="s">
        <v>199</v>
      </c>
      <c r="H110" s="565">
        <v>0</v>
      </c>
      <c r="I110" s="565">
        <v>0</v>
      </c>
    </row>
    <row r="111" spans="1:9" ht="12.75" hidden="1">
      <c r="A111" s="44" t="s">
        <v>217</v>
      </c>
      <c r="B111" s="44"/>
      <c r="C111" s="46" t="s">
        <v>245</v>
      </c>
      <c r="D111" s="46" t="s">
        <v>212</v>
      </c>
      <c r="E111" s="46" t="s">
        <v>222</v>
      </c>
      <c r="F111" s="46" t="s">
        <v>457</v>
      </c>
      <c r="G111" s="46" t="s">
        <v>199</v>
      </c>
      <c r="H111" s="572">
        <v>0</v>
      </c>
      <c r="I111" s="572">
        <v>0</v>
      </c>
    </row>
    <row r="112" spans="1:9" ht="12.75" hidden="1">
      <c r="A112" s="255" t="s">
        <v>218</v>
      </c>
      <c r="B112" s="255"/>
      <c r="C112" s="46" t="s">
        <v>245</v>
      </c>
      <c r="D112" s="46" t="s">
        <v>212</v>
      </c>
      <c r="E112" s="46" t="s">
        <v>222</v>
      </c>
      <c r="F112" s="46" t="s">
        <v>457</v>
      </c>
      <c r="G112" s="46" t="s">
        <v>199</v>
      </c>
      <c r="H112" s="572">
        <v>0</v>
      </c>
      <c r="I112" s="572">
        <v>0</v>
      </c>
    </row>
    <row r="113" spans="1:9" ht="46.5" customHeight="1" hidden="1">
      <c r="A113" s="44" t="s">
        <v>319</v>
      </c>
      <c r="B113" s="44"/>
      <c r="C113" s="46" t="s">
        <v>245</v>
      </c>
      <c r="D113" s="46" t="s">
        <v>212</v>
      </c>
      <c r="E113" s="46" t="s">
        <v>222</v>
      </c>
      <c r="F113" s="46" t="s">
        <v>457</v>
      </c>
      <c r="G113" s="46" t="s">
        <v>215</v>
      </c>
      <c r="H113" s="572">
        <v>0</v>
      </c>
      <c r="I113" s="572">
        <v>0</v>
      </c>
    </row>
    <row r="114" spans="1:9" s="9" customFormat="1" ht="26.25" hidden="1">
      <c r="A114" s="254" t="s">
        <v>280</v>
      </c>
      <c r="B114" s="254"/>
      <c r="C114" s="45" t="s">
        <v>245</v>
      </c>
      <c r="D114" s="45" t="s">
        <v>222</v>
      </c>
      <c r="E114" s="45"/>
      <c r="F114" s="45"/>
      <c r="G114" s="45"/>
      <c r="H114" s="573">
        <f aca="true" t="shared" si="1" ref="H114:I116">H115</f>
        <v>0</v>
      </c>
      <c r="I114" s="573">
        <f t="shared" si="1"/>
        <v>0</v>
      </c>
    </row>
    <row r="115" spans="1:9" ht="26.25" hidden="1">
      <c r="A115" s="584" t="s">
        <v>247</v>
      </c>
      <c r="B115" s="584"/>
      <c r="C115" s="585">
        <v>950</v>
      </c>
      <c r="D115" s="586">
        <v>3</v>
      </c>
      <c r="E115" s="586">
        <v>14</v>
      </c>
      <c r="F115" s="587" t="s">
        <v>429</v>
      </c>
      <c r="G115" s="588" t="s">
        <v>429</v>
      </c>
      <c r="H115" s="565">
        <f t="shared" si="1"/>
        <v>0</v>
      </c>
      <c r="I115" s="565">
        <f t="shared" si="1"/>
        <v>0</v>
      </c>
    </row>
    <row r="116" spans="1:9" ht="39" hidden="1">
      <c r="A116" s="584" t="s">
        <v>430</v>
      </c>
      <c r="B116" s="584"/>
      <c r="C116" s="585">
        <v>950</v>
      </c>
      <c r="D116" s="586">
        <v>3</v>
      </c>
      <c r="E116" s="586">
        <v>14</v>
      </c>
      <c r="F116" s="587">
        <v>8600000000</v>
      </c>
      <c r="G116" s="588" t="s">
        <v>429</v>
      </c>
      <c r="H116" s="572">
        <f t="shared" si="1"/>
        <v>0</v>
      </c>
      <c r="I116" s="572">
        <f t="shared" si="1"/>
        <v>0</v>
      </c>
    </row>
    <row r="117" spans="1:9" ht="78.75" hidden="1">
      <c r="A117" s="584" t="s">
        <v>431</v>
      </c>
      <c r="B117" s="584"/>
      <c r="C117" s="585">
        <v>950</v>
      </c>
      <c r="D117" s="586">
        <v>3</v>
      </c>
      <c r="E117" s="586">
        <v>14</v>
      </c>
      <c r="F117" s="587">
        <v>8601000000</v>
      </c>
      <c r="G117" s="588" t="s">
        <v>429</v>
      </c>
      <c r="H117" s="572">
        <f>H118+H120+H122+H124</f>
        <v>0</v>
      </c>
      <c r="I117" s="572">
        <f>I118+I120+I122+I124</f>
        <v>0</v>
      </c>
    </row>
    <row r="118" spans="1:9" ht="26.25" hidden="1">
      <c r="A118" s="584" t="s">
        <v>432</v>
      </c>
      <c r="B118" s="584"/>
      <c r="C118" s="585">
        <v>950</v>
      </c>
      <c r="D118" s="586">
        <v>3</v>
      </c>
      <c r="E118" s="586">
        <v>14</v>
      </c>
      <c r="F118" s="587">
        <v>8601000001</v>
      </c>
      <c r="G118" s="588" t="s">
        <v>429</v>
      </c>
      <c r="H118" s="572">
        <f>H119</f>
        <v>0</v>
      </c>
      <c r="I118" s="572">
        <f>I119</f>
        <v>0</v>
      </c>
    </row>
    <row r="119" spans="1:9" ht="26.25" hidden="1">
      <c r="A119" s="584" t="s">
        <v>319</v>
      </c>
      <c r="B119" s="584"/>
      <c r="C119" s="585">
        <v>950</v>
      </c>
      <c r="D119" s="586">
        <v>3</v>
      </c>
      <c r="E119" s="586">
        <v>14</v>
      </c>
      <c r="F119" s="587">
        <v>8601000001</v>
      </c>
      <c r="G119" s="588" t="s">
        <v>215</v>
      </c>
      <c r="H119" s="572"/>
      <c r="I119" s="572"/>
    </row>
    <row r="120" spans="1:9" ht="26.25" hidden="1">
      <c r="A120" s="584" t="s">
        <v>433</v>
      </c>
      <c r="B120" s="584"/>
      <c r="C120" s="585">
        <v>950</v>
      </c>
      <c r="D120" s="586">
        <v>3</v>
      </c>
      <c r="E120" s="586">
        <v>14</v>
      </c>
      <c r="F120" s="587">
        <v>8601000002</v>
      </c>
      <c r="G120" s="588" t="s">
        <v>429</v>
      </c>
      <c r="H120" s="572">
        <f>H121</f>
        <v>0</v>
      </c>
      <c r="I120" s="572">
        <f>I121</f>
        <v>0</v>
      </c>
    </row>
    <row r="121" spans="1:9" ht="26.25" hidden="1">
      <c r="A121" s="584" t="s">
        <v>319</v>
      </c>
      <c r="B121" s="584"/>
      <c r="C121" s="585">
        <v>950</v>
      </c>
      <c r="D121" s="586">
        <v>3</v>
      </c>
      <c r="E121" s="586">
        <v>14</v>
      </c>
      <c r="F121" s="587">
        <v>8601000002</v>
      </c>
      <c r="G121" s="588" t="s">
        <v>215</v>
      </c>
      <c r="H121" s="572">
        <v>0</v>
      </c>
      <c r="I121" s="572"/>
    </row>
    <row r="122" spans="1:9" ht="26.25" hidden="1">
      <c r="A122" s="584" t="s">
        <v>434</v>
      </c>
      <c r="B122" s="584"/>
      <c r="C122" s="585">
        <v>950</v>
      </c>
      <c r="D122" s="586">
        <v>3</v>
      </c>
      <c r="E122" s="586">
        <v>14</v>
      </c>
      <c r="F122" s="587">
        <v>8601000003</v>
      </c>
      <c r="G122" s="588" t="s">
        <v>429</v>
      </c>
      <c r="H122" s="572">
        <f>H123</f>
        <v>0</v>
      </c>
      <c r="I122" s="572">
        <f>I123</f>
        <v>0</v>
      </c>
    </row>
    <row r="123" spans="1:9" ht="26.25" hidden="1">
      <c r="A123" s="584" t="s">
        <v>319</v>
      </c>
      <c r="B123" s="584"/>
      <c r="C123" s="585">
        <v>950</v>
      </c>
      <c r="D123" s="586">
        <v>3</v>
      </c>
      <c r="E123" s="586">
        <v>14</v>
      </c>
      <c r="F123" s="587">
        <v>8601000003</v>
      </c>
      <c r="G123" s="588" t="s">
        <v>215</v>
      </c>
      <c r="H123" s="572"/>
      <c r="I123" s="572"/>
    </row>
    <row r="124" spans="1:9" ht="12.75" hidden="1">
      <c r="A124" s="584" t="s">
        <v>435</v>
      </c>
      <c r="B124" s="584"/>
      <c r="C124" s="585">
        <v>950</v>
      </c>
      <c r="D124" s="586">
        <v>3</v>
      </c>
      <c r="E124" s="586">
        <v>14</v>
      </c>
      <c r="F124" s="587">
        <v>8601000004</v>
      </c>
      <c r="G124" s="588" t="s">
        <v>429</v>
      </c>
      <c r="H124" s="572">
        <f>H125</f>
        <v>0</v>
      </c>
      <c r="I124" s="572">
        <f>I125</f>
        <v>0</v>
      </c>
    </row>
    <row r="125" spans="1:9" ht="26.25" hidden="1">
      <c r="A125" s="584" t="s">
        <v>319</v>
      </c>
      <c r="B125" s="584"/>
      <c r="C125" s="585">
        <v>950</v>
      </c>
      <c r="D125" s="586">
        <v>3</v>
      </c>
      <c r="E125" s="586">
        <v>14</v>
      </c>
      <c r="F125" s="587">
        <v>8601000004</v>
      </c>
      <c r="G125" s="588" t="s">
        <v>215</v>
      </c>
      <c r="H125" s="572">
        <v>0</v>
      </c>
      <c r="I125" s="572"/>
    </row>
    <row r="126" spans="1:9" ht="13.5" hidden="1" thickBot="1">
      <c r="A126" s="677" t="s">
        <v>224</v>
      </c>
      <c r="B126" s="589">
        <v>2</v>
      </c>
      <c r="C126" s="590">
        <v>950</v>
      </c>
      <c r="D126" s="46" t="s">
        <v>212</v>
      </c>
      <c r="E126" s="46" t="s">
        <v>222</v>
      </c>
      <c r="F126" s="587">
        <v>200300000</v>
      </c>
      <c r="G126" s="588"/>
      <c r="H126" s="572">
        <f>H127</f>
        <v>0</v>
      </c>
      <c r="I126" s="572"/>
    </row>
    <row r="127" spans="1:9" ht="12.75" hidden="1">
      <c r="A127" s="678" t="s">
        <v>444</v>
      </c>
      <c r="B127" s="591">
        <v>2</v>
      </c>
      <c r="C127" s="592">
        <v>950</v>
      </c>
      <c r="D127" s="593" t="s">
        <v>212</v>
      </c>
      <c r="E127" s="593" t="s">
        <v>222</v>
      </c>
      <c r="F127" s="594">
        <v>200320190</v>
      </c>
      <c r="G127" s="595"/>
      <c r="H127" s="596">
        <f>H128</f>
        <v>0</v>
      </c>
      <c r="I127" s="572"/>
    </row>
    <row r="128" spans="1:9" ht="75" customHeight="1" hidden="1">
      <c r="A128" s="639" t="s">
        <v>198</v>
      </c>
      <c r="B128" s="597">
        <v>2</v>
      </c>
      <c r="C128" s="162">
        <v>950</v>
      </c>
      <c r="D128" s="46" t="s">
        <v>212</v>
      </c>
      <c r="E128" s="46" t="s">
        <v>222</v>
      </c>
      <c r="F128" s="587">
        <v>200320190</v>
      </c>
      <c r="G128" s="588">
        <v>100</v>
      </c>
      <c r="H128" s="572">
        <v>0</v>
      </c>
      <c r="I128" s="572"/>
    </row>
    <row r="129" spans="1:9" ht="43.5" customHeight="1">
      <c r="A129" s="679" t="s">
        <v>428</v>
      </c>
      <c r="B129" s="599"/>
      <c r="C129" s="46" t="s">
        <v>245</v>
      </c>
      <c r="D129" s="46" t="s">
        <v>222</v>
      </c>
      <c r="E129" s="601"/>
      <c r="F129" s="601"/>
      <c r="G129" s="601"/>
      <c r="H129" s="602">
        <f>H130</f>
        <v>15</v>
      </c>
      <c r="I129" s="666"/>
    </row>
    <row r="130" spans="1:9" ht="26.25">
      <c r="A130" s="639" t="s">
        <v>247</v>
      </c>
      <c r="B130" s="604"/>
      <c r="C130" s="46" t="s">
        <v>245</v>
      </c>
      <c r="D130" s="46" t="s">
        <v>222</v>
      </c>
      <c r="E130" s="164">
        <v>14</v>
      </c>
      <c r="F130" s="601"/>
      <c r="G130" s="601"/>
      <c r="H130" s="465">
        <f>H131</f>
        <v>15</v>
      </c>
      <c r="I130" s="666"/>
    </row>
    <row r="131" spans="1:9" ht="43.5" customHeight="1">
      <c r="A131" s="639" t="s">
        <v>565</v>
      </c>
      <c r="B131" s="604"/>
      <c r="C131" s="46" t="s">
        <v>245</v>
      </c>
      <c r="D131" s="46" t="s">
        <v>222</v>
      </c>
      <c r="E131" s="164">
        <v>14</v>
      </c>
      <c r="F131" s="164">
        <v>2400000000</v>
      </c>
      <c r="G131" s="605"/>
      <c r="H131" s="464">
        <f>H132</f>
        <v>15</v>
      </c>
      <c r="I131" s="666"/>
    </row>
    <row r="132" spans="1:9" ht="26.25">
      <c r="A132" s="639" t="s">
        <v>200</v>
      </c>
      <c r="B132" s="604"/>
      <c r="C132" s="46" t="s">
        <v>245</v>
      </c>
      <c r="D132" s="46" t="s">
        <v>222</v>
      </c>
      <c r="E132" s="164">
        <v>14</v>
      </c>
      <c r="F132" s="164">
        <v>2407000000</v>
      </c>
      <c r="G132" s="164">
        <v>200</v>
      </c>
      <c r="H132" s="464">
        <v>15</v>
      </c>
      <c r="I132" s="666"/>
    </row>
    <row r="133" spans="1:9" ht="12.75" hidden="1">
      <c r="A133" s="599"/>
      <c r="B133" s="584"/>
      <c r="C133" s="585"/>
      <c r="D133" s="586"/>
      <c r="E133" s="607"/>
      <c r="F133" s="608"/>
      <c r="G133" s="609"/>
      <c r="H133" s="610"/>
      <c r="I133" s="572"/>
    </row>
    <row r="134" spans="1:9" ht="12.75" hidden="1">
      <c r="A134" s="584"/>
      <c r="B134" s="584"/>
      <c r="C134" s="585"/>
      <c r="D134" s="586"/>
      <c r="E134" s="586"/>
      <c r="F134" s="587"/>
      <c r="G134" s="588"/>
      <c r="H134" s="572"/>
      <c r="I134" s="572"/>
    </row>
    <row r="135" spans="1:9" s="9" customFormat="1" ht="12.75">
      <c r="A135" s="254" t="s">
        <v>13</v>
      </c>
      <c r="B135" s="254"/>
      <c r="C135" s="45" t="s">
        <v>245</v>
      </c>
      <c r="D135" s="45" t="s">
        <v>223</v>
      </c>
      <c r="E135" s="45"/>
      <c r="F135" s="45"/>
      <c r="G135" s="45"/>
      <c r="H135" s="561">
        <f>H136+H142+H154</f>
        <v>804.47</v>
      </c>
      <c r="I135" s="561">
        <f>I136+I142+I154</f>
        <v>829.24</v>
      </c>
    </row>
    <row r="136" spans="1:9" ht="12.75" hidden="1">
      <c r="A136" s="255" t="s">
        <v>106</v>
      </c>
      <c r="B136" s="255"/>
      <c r="C136" s="46" t="s">
        <v>245</v>
      </c>
      <c r="D136" s="46" t="s">
        <v>223</v>
      </c>
      <c r="E136" s="46" t="s">
        <v>211</v>
      </c>
      <c r="F136" s="46"/>
      <c r="G136" s="46"/>
      <c r="H136" s="565">
        <v>0</v>
      </c>
      <c r="I136" s="565">
        <v>0</v>
      </c>
    </row>
    <row r="137" spans="1:9" ht="26.25" hidden="1">
      <c r="A137" s="255" t="s">
        <v>52</v>
      </c>
      <c r="B137" s="255"/>
      <c r="C137" s="46" t="s">
        <v>245</v>
      </c>
      <c r="D137" s="46" t="s">
        <v>223</v>
      </c>
      <c r="E137" s="46" t="s">
        <v>211</v>
      </c>
      <c r="F137" s="45" t="s">
        <v>453</v>
      </c>
      <c r="G137" s="46"/>
      <c r="H137" s="565">
        <v>0</v>
      </c>
      <c r="I137" s="565">
        <v>0</v>
      </c>
    </row>
    <row r="138" spans="1:9" ht="36" customHeight="1" hidden="1">
      <c r="A138" s="569" t="s">
        <v>95</v>
      </c>
      <c r="B138" s="569"/>
      <c r="C138" s="46" t="s">
        <v>245</v>
      </c>
      <c r="D138" s="46" t="s">
        <v>223</v>
      </c>
      <c r="E138" s="46" t="s">
        <v>211</v>
      </c>
      <c r="F138" s="46" t="s">
        <v>454</v>
      </c>
      <c r="G138" s="46"/>
      <c r="H138" s="565">
        <f>H139</f>
        <v>0</v>
      </c>
      <c r="I138" s="565">
        <f>I139</f>
        <v>0</v>
      </c>
    </row>
    <row r="139" spans="1:9" ht="39" hidden="1">
      <c r="A139" s="255" t="s">
        <v>97</v>
      </c>
      <c r="B139" s="255"/>
      <c r="C139" s="46" t="s">
        <v>245</v>
      </c>
      <c r="D139" s="46" t="s">
        <v>223</v>
      </c>
      <c r="E139" s="46" t="s">
        <v>211</v>
      </c>
      <c r="F139" s="46" t="s">
        <v>140</v>
      </c>
      <c r="G139" s="46"/>
      <c r="H139" s="572">
        <v>0</v>
      </c>
      <c r="I139" s="572">
        <v>0</v>
      </c>
    </row>
    <row r="140" spans="1:9" ht="66" hidden="1">
      <c r="A140" s="255" t="s">
        <v>198</v>
      </c>
      <c r="B140" s="255"/>
      <c r="C140" s="46" t="s">
        <v>245</v>
      </c>
      <c r="D140" s="46" t="s">
        <v>223</v>
      </c>
      <c r="E140" s="46" t="s">
        <v>211</v>
      </c>
      <c r="F140" s="46" t="s">
        <v>140</v>
      </c>
      <c r="G140" s="46" t="s">
        <v>199</v>
      </c>
      <c r="H140" s="565">
        <v>0</v>
      </c>
      <c r="I140" s="565">
        <v>0</v>
      </c>
    </row>
    <row r="141" spans="1:9" ht="26.25" hidden="1">
      <c r="A141" s="44" t="s">
        <v>319</v>
      </c>
      <c r="B141" s="44"/>
      <c r="C141" s="46" t="s">
        <v>245</v>
      </c>
      <c r="D141" s="46" t="s">
        <v>223</v>
      </c>
      <c r="E141" s="46" t="s">
        <v>211</v>
      </c>
      <c r="F141" s="46" t="s">
        <v>140</v>
      </c>
      <c r="G141" s="46" t="s">
        <v>215</v>
      </c>
      <c r="H141" s="565">
        <v>0</v>
      </c>
      <c r="I141" s="565">
        <v>0</v>
      </c>
    </row>
    <row r="142" spans="1:9" s="9" customFormat="1" ht="19.5" customHeight="1">
      <c r="A142" s="560" t="s">
        <v>62</v>
      </c>
      <c r="B142" s="560"/>
      <c r="C142" s="45" t="s">
        <v>245</v>
      </c>
      <c r="D142" s="45" t="s">
        <v>223</v>
      </c>
      <c r="E142" s="45" t="s">
        <v>258</v>
      </c>
      <c r="F142" s="45"/>
      <c r="G142" s="45"/>
      <c r="H142" s="611">
        <f>H146+H143</f>
        <v>694.47</v>
      </c>
      <c r="I142" s="573">
        <f>I146</f>
        <v>739.24</v>
      </c>
    </row>
    <row r="143" spans="1:9" s="9" customFormat="1" ht="12.75" hidden="1">
      <c r="A143" s="639" t="s">
        <v>566</v>
      </c>
      <c r="B143" s="612"/>
      <c r="C143" s="45"/>
      <c r="D143" s="46" t="s">
        <v>223</v>
      </c>
      <c r="E143" s="46" t="s">
        <v>258</v>
      </c>
      <c r="F143" s="162">
        <v>3100000000</v>
      </c>
      <c r="G143" s="162"/>
      <c r="H143" s="613">
        <v>0</v>
      </c>
      <c r="I143" s="573"/>
    </row>
    <row r="144" spans="1:9" s="9" customFormat="1" ht="37.5" customHeight="1" hidden="1">
      <c r="A144" s="639" t="s">
        <v>567</v>
      </c>
      <c r="B144" s="612"/>
      <c r="C144" s="45"/>
      <c r="D144" s="46" t="s">
        <v>223</v>
      </c>
      <c r="E144" s="46" t="s">
        <v>258</v>
      </c>
      <c r="F144" s="162">
        <v>3105000000</v>
      </c>
      <c r="G144" s="162"/>
      <c r="H144" s="465">
        <f>H145</f>
        <v>0</v>
      </c>
      <c r="I144" s="611"/>
    </row>
    <row r="145" spans="1:9" s="9" customFormat="1" ht="26.25" hidden="1">
      <c r="A145" s="639" t="s">
        <v>200</v>
      </c>
      <c r="B145" s="612"/>
      <c r="C145" s="45"/>
      <c r="D145" s="46" t="s">
        <v>223</v>
      </c>
      <c r="E145" s="46" t="s">
        <v>258</v>
      </c>
      <c r="F145" s="162">
        <v>3105000000</v>
      </c>
      <c r="G145" s="162">
        <v>200</v>
      </c>
      <c r="H145" s="465">
        <v>0</v>
      </c>
      <c r="I145" s="611"/>
    </row>
    <row r="146" spans="1:9" ht="15" customHeight="1">
      <c r="A146" s="599" t="s">
        <v>566</v>
      </c>
      <c r="B146" s="584"/>
      <c r="C146" s="585">
        <v>950</v>
      </c>
      <c r="D146" s="586">
        <v>4</v>
      </c>
      <c r="E146" s="586">
        <v>9</v>
      </c>
      <c r="F146" s="608">
        <v>3100000000</v>
      </c>
      <c r="G146" s="609" t="s">
        <v>429</v>
      </c>
      <c r="H146" s="610">
        <f>H147</f>
        <v>694.47</v>
      </c>
      <c r="I146" s="572">
        <f>I147</f>
        <v>739.24</v>
      </c>
    </row>
    <row r="147" spans="1:9" ht="36.75" customHeight="1">
      <c r="A147" s="584" t="s">
        <v>567</v>
      </c>
      <c r="B147" s="584"/>
      <c r="C147" s="585">
        <v>950</v>
      </c>
      <c r="D147" s="586">
        <v>4</v>
      </c>
      <c r="E147" s="586">
        <v>9</v>
      </c>
      <c r="F147" s="587">
        <v>3100500000</v>
      </c>
      <c r="G147" s="588" t="s">
        <v>429</v>
      </c>
      <c r="H147" s="572">
        <f>H148+H150+H152</f>
        <v>694.47</v>
      </c>
      <c r="I147" s="572">
        <f>I148+I150+I152</f>
        <v>739.24</v>
      </c>
    </row>
    <row r="148" spans="1:9" ht="33.75" customHeight="1">
      <c r="A148" s="584" t="s">
        <v>319</v>
      </c>
      <c r="B148" s="584"/>
      <c r="C148" s="585">
        <v>950</v>
      </c>
      <c r="D148" s="586">
        <v>4</v>
      </c>
      <c r="E148" s="586">
        <v>9</v>
      </c>
      <c r="F148" s="587">
        <v>3100500000</v>
      </c>
      <c r="G148" s="588">
        <v>200</v>
      </c>
      <c r="H148" s="572">
        <v>694.47</v>
      </c>
      <c r="I148" s="572">
        <v>739.24</v>
      </c>
    </row>
    <row r="149" spans="1:9" ht="26.25" hidden="1">
      <c r="A149" s="584" t="s">
        <v>319</v>
      </c>
      <c r="B149" s="584"/>
      <c r="C149" s="585">
        <v>950</v>
      </c>
      <c r="D149" s="586">
        <v>4</v>
      </c>
      <c r="E149" s="586">
        <v>9</v>
      </c>
      <c r="F149" s="587">
        <v>310500000</v>
      </c>
      <c r="G149" s="588" t="s">
        <v>215</v>
      </c>
      <c r="H149" s="565">
        <v>0</v>
      </c>
      <c r="I149" s="565">
        <v>0</v>
      </c>
    </row>
    <row r="150" spans="1:9" ht="26.25" hidden="1">
      <c r="A150" s="584" t="s">
        <v>517</v>
      </c>
      <c r="B150" s="584"/>
      <c r="C150" s="585">
        <v>950</v>
      </c>
      <c r="D150" s="586">
        <v>4</v>
      </c>
      <c r="E150" s="586">
        <v>9</v>
      </c>
      <c r="F150" s="587" t="s">
        <v>436</v>
      </c>
      <c r="G150" s="588" t="s">
        <v>429</v>
      </c>
      <c r="H150" s="561">
        <f>H151</f>
        <v>0</v>
      </c>
      <c r="I150" s="561">
        <f>I151</f>
        <v>0</v>
      </c>
    </row>
    <row r="151" spans="1:9" ht="26.25" hidden="1">
      <c r="A151" s="584" t="s">
        <v>319</v>
      </c>
      <c r="B151" s="584"/>
      <c r="C151" s="585">
        <v>950</v>
      </c>
      <c r="D151" s="586">
        <v>4</v>
      </c>
      <c r="E151" s="586">
        <v>9</v>
      </c>
      <c r="F151" s="587" t="s">
        <v>436</v>
      </c>
      <c r="G151" s="588" t="s">
        <v>215</v>
      </c>
      <c r="H151" s="565">
        <v>0</v>
      </c>
      <c r="I151" s="565">
        <v>0</v>
      </c>
    </row>
    <row r="152" spans="1:9" ht="12.75" hidden="1">
      <c r="A152" s="196" t="s">
        <v>437</v>
      </c>
      <c r="B152" s="196"/>
      <c r="C152" s="585">
        <v>950</v>
      </c>
      <c r="D152" s="586">
        <v>4</v>
      </c>
      <c r="E152" s="586">
        <v>9</v>
      </c>
      <c r="F152" s="587" t="s">
        <v>324</v>
      </c>
      <c r="G152" s="588"/>
      <c r="H152" s="565">
        <f>H153</f>
        <v>0</v>
      </c>
      <c r="I152" s="565">
        <f>I153</f>
        <v>0</v>
      </c>
    </row>
    <row r="153" spans="1:9" ht="26.25" hidden="1">
      <c r="A153" s="584" t="s">
        <v>319</v>
      </c>
      <c r="B153" s="584"/>
      <c r="C153" s="585">
        <v>950</v>
      </c>
      <c r="D153" s="586">
        <v>4</v>
      </c>
      <c r="E153" s="586">
        <v>9</v>
      </c>
      <c r="F153" s="587" t="s">
        <v>324</v>
      </c>
      <c r="G153" s="588">
        <v>200</v>
      </c>
      <c r="H153" s="565">
        <v>0</v>
      </c>
      <c r="I153" s="565">
        <v>0</v>
      </c>
    </row>
    <row r="154" spans="1:9" s="9" customFormat="1" ht="31.5" customHeight="1">
      <c r="A154" s="254" t="s">
        <v>70</v>
      </c>
      <c r="B154" s="254"/>
      <c r="C154" s="45" t="s">
        <v>245</v>
      </c>
      <c r="D154" s="45" t="s">
        <v>223</v>
      </c>
      <c r="E154" s="45" t="s">
        <v>241</v>
      </c>
      <c r="F154" s="45"/>
      <c r="G154" s="45"/>
      <c r="H154" s="573">
        <f>H155</f>
        <v>110</v>
      </c>
      <c r="I154" s="573">
        <f>I155</f>
        <v>90</v>
      </c>
    </row>
    <row r="155" spans="1:9" ht="28.5" customHeight="1">
      <c r="A155" s="254" t="s">
        <v>138</v>
      </c>
      <c r="B155" s="254"/>
      <c r="C155" s="45" t="s">
        <v>245</v>
      </c>
      <c r="D155" s="45" t="s">
        <v>223</v>
      </c>
      <c r="E155" s="45" t="s">
        <v>241</v>
      </c>
      <c r="F155" s="45" t="s">
        <v>402</v>
      </c>
      <c r="G155" s="45"/>
      <c r="H155" s="573">
        <f>H156+H159</f>
        <v>110</v>
      </c>
      <c r="I155" s="573">
        <f>I156+I159</f>
        <v>90</v>
      </c>
    </row>
    <row r="156" spans="1:9" ht="25.5" customHeight="1">
      <c r="A156" s="255" t="s">
        <v>143</v>
      </c>
      <c r="B156" s="255"/>
      <c r="C156" s="46" t="s">
        <v>245</v>
      </c>
      <c r="D156" s="46" t="s">
        <v>223</v>
      </c>
      <c r="E156" s="46" t="s">
        <v>241</v>
      </c>
      <c r="F156" s="46" t="s">
        <v>403</v>
      </c>
      <c r="G156" s="46"/>
      <c r="H156" s="572">
        <f>H157</f>
        <v>110</v>
      </c>
      <c r="I156" s="572">
        <f>I157</f>
        <v>90</v>
      </c>
    </row>
    <row r="157" spans="1:9" ht="40.5" customHeight="1">
      <c r="A157" s="255" t="s">
        <v>319</v>
      </c>
      <c r="B157" s="255"/>
      <c r="C157" s="46" t="s">
        <v>245</v>
      </c>
      <c r="D157" s="46" t="s">
        <v>223</v>
      </c>
      <c r="E157" s="46" t="s">
        <v>241</v>
      </c>
      <c r="F157" s="46" t="s">
        <v>403</v>
      </c>
      <c r="G157" s="46" t="s">
        <v>215</v>
      </c>
      <c r="H157" s="572">
        <v>110</v>
      </c>
      <c r="I157" s="572">
        <v>90</v>
      </c>
    </row>
    <row r="158" spans="1:9" ht="19.5" customHeight="1" hidden="1">
      <c r="A158" s="255" t="s">
        <v>297</v>
      </c>
      <c r="B158" s="255"/>
      <c r="C158" s="46" t="s">
        <v>245</v>
      </c>
      <c r="D158" s="46" t="s">
        <v>223</v>
      </c>
      <c r="E158" s="46" t="s">
        <v>241</v>
      </c>
      <c r="F158" s="46" t="s">
        <v>404</v>
      </c>
      <c r="G158" s="46"/>
      <c r="H158" s="572">
        <f>H159</f>
        <v>0</v>
      </c>
      <c r="I158" s="572">
        <f>I159</f>
        <v>0</v>
      </c>
    </row>
    <row r="159" spans="1:9" ht="26.25" hidden="1">
      <c r="A159" s="255" t="s">
        <v>200</v>
      </c>
      <c r="B159" s="255"/>
      <c r="C159" s="46" t="s">
        <v>245</v>
      </c>
      <c r="D159" s="46" t="s">
        <v>223</v>
      </c>
      <c r="E159" s="46" t="s">
        <v>241</v>
      </c>
      <c r="F159" s="46" t="s">
        <v>404</v>
      </c>
      <c r="G159" s="46" t="s">
        <v>215</v>
      </c>
      <c r="H159" s="567"/>
      <c r="I159" s="567"/>
    </row>
    <row r="160" spans="1:9" s="9" customFormat="1" ht="12.75" customHeight="1">
      <c r="A160" s="560" t="s">
        <v>12</v>
      </c>
      <c r="B160" s="560"/>
      <c r="C160" s="45" t="s">
        <v>245</v>
      </c>
      <c r="D160" s="45" t="s">
        <v>248</v>
      </c>
      <c r="E160" s="45"/>
      <c r="F160" s="45"/>
      <c r="G160" s="45"/>
      <c r="H160" s="573">
        <f>H161+H170+H180</f>
        <v>781.44</v>
      </c>
      <c r="I160" s="573">
        <f>I161+I170+I180</f>
        <v>629.78</v>
      </c>
    </row>
    <row r="161" spans="1:9" ht="12.75" hidden="1">
      <c r="A161" s="254" t="s">
        <v>249</v>
      </c>
      <c r="B161" s="254"/>
      <c r="C161" s="45" t="s">
        <v>245</v>
      </c>
      <c r="D161" s="45" t="s">
        <v>248</v>
      </c>
      <c r="E161" s="45" t="s">
        <v>211</v>
      </c>
      <c r="F161" s="45"/>
      <c r="G161" s="45"/>
      <c r="H161" s="573">
        <f>H162+H167</f>
        <v>0</v>
      </c>
      <c r="I161" s="573">
        <f>I162+I167</f>
        <v>0</v>
      </c>
    </row>
    <row r="162" spans="1:9" ht="12.75" hidden="1">
      <c r="A162" s="560" t="s">
        <v>12</v>
      </c>
      <c r="B162" s="560"/>
      <c r="C162" s="45" t="s">
        <v>245</v>
      </c>
      <c r="D162" s="45" t="s">
        <v>248</v>
      </c>
      <c r="E162" s="45" t="s">
        <v>211</v>
      </c>
      <c r="F162" s="46" t="s">
        <v>405</v>
      </c>
      <c r="G162" s="45"/>
      <c r="H162" s="573">
        <f>H163+H165</f>
        <v>0</v>
      </c>
      <c r="I162" s="573">
        <f>I163+I165</f>
        <v>0</v>
      </c>
    </row>
    <row r="163" spans="1:9" ht="39" hidden="1">
      <c r="A163" s="255" t="s">
        <v>406</v>
      </c>
      <c r="B163" s="255"/>
      <c r="C163" s="46" t="s">
        <v>245</v>
      </c>
      <c r="D163" s="46" t="s">
        <v>248</v>
      </c>
      <c r="E163" s="46" t="s">
        <v>211</v>
      </c>
      <c r="F163" s="46" t="s">
        <v>407</v>
      </c>
      <c r="G163" s="45"/>
      <c r="H163" s="572">
        <f>H164</f>
        <v>0</v>
      </c>
      <c r="I163" s="572">
        <f>I164</f>
        <v>0</v>
      </c>
    </row>
    <row r="164" spans="1:9" ht="39.75" customHeight="1" hidden="1">
      <c r="A164" s="569" t="s">
        <v>96</v>
      </c>
      <c r="B164" s="569"/>
      <c r="C164" s="46" t="s">
        <v>245</v>
      </c>
      <c r="D164" s="46" t="s">
        <v>248</v>
      </c>
      <c r="E164" s="46" t="s">
        <v>211</v>
      </c>
      <c r="F164" s="46" t="s">
        <v>407</v>
      </c>
      <c r="G164" s="46" t="s">
        <v>288</v>
      </c>
      <c r="H164" s="616"/>
      <c r="I164" s="616"/>
    </row>
    <row r="165" spans="1:9" ht="20.25" customHeight="1" hidden="1">
      <c r="A165" s="255" t="s">
        <v>326</v>
      </c>
      <c r="B165" s="255"/>
      <c r="C165" s="46" t="s">
        <v>245</v>
      </c>
      <c r="D165" s="46" t="s">
        <v>248</v>
      </c>
      <c r="E165" s="46" t="s">
        <v>211</v>
      </c>
      <c r="F165" s="46" t="s">
        <v>327</v>
      </c>
      <c r="G165" s="46"/>
      <c r="H165" s="616">
        <f>H166</f>
        <v>0</v>
      </c>
      <c r="I165" s="616">
        <f>I166</f>
        <v>0</v>
      </c>
    </row>
    <row r="166" spans="1:9" ht="39.75" customHeight="1" hidden="1">
      <c r="A166" s="255" t="s">
        <v>319</v>
      </c>
      <c r="B166" s="255"/>
      <c r="C166" s="46" t="s">
        <v>245</v>
      </c>
      <c r="D166" s="46" t="s">
        <v>248</v>
      </c>
      <c r="E166" s="46" t="s">
        <v>211</v>
      </c>
      <c r="F166" s="46" t="s">
        <v>327</v>
      </c>
      <c r="G166" s="46" t="s">
        <v>215</v>
      </c>
      <c r="H166" s="616"/>
      <c r="I166" s="616"/>
    </row>
    <row r="167" spans="1:9" ht="43.5" customHeight="1" hidden="1">
      <c r="A167" s="540" t="s">
        <v>345</v>
      </c>
      <c r="B167" s="618"/>
      <c r="C167" s="619" t="s">
        <v>245</v>
      </c>
      <c r="D167" s="619" t="s">
        <v>248</v>
      </c>
      <c r="E167" s="619" t="s">
        <v>211</v>
      </c>
      <c r="F167" s="620" t="s">
        <v>456</v>
      </c>
      <c r="G167" s="619"/>
      <c r="H167" s="610">
        <f>H169</f>
        <v>0</v>
      </c>
      <c r="I167" s="610">
        <f>I169</f>
        <v>0</v>
      </c>
    </row>
    <row r="168" spans="1:9" ht="39" hidden="1">
      <c r="A168" s="540" t="s">
        <v>345</v>
      </c>
      <c r="B168" s="540"/>
      <c r="C168" s="46" t="s">
        <v>245</v>
      </c>
      <c r="D168" s="46" t="s">
        <v>248</v>
      </c>
      <c r="E168" s="46" t="s">
        <v>211</v>
      </c>
      <c r="F168" s="621" t="s">
        <v>51</v>
      </c>
      <c r="G168" s="46"/>
      <c r="H168" s="572">
        <f>H169</f>
        <v>0</v>
      </c>
      <c r="I168" s="572">
        <f>I169</f>
        <v>0</v>
      </c>
    </row>
    <row r="169" spans="1:9" ht="39" hidden="1">
      <c r="A169" s="623" t="s">
        <v>289</v>
      </c>
      <c r="B169" s="623"/>
      <c r="C169" s="46" t="s">
        <v>245</v>
      </c>
      <c r="D169" s="46" t="s">
        <v>248</v>
      </c>
      <c r="E169" s="46" t="s">
        <v>211</v>
      </c>
      <c r="F169" s="621" t="s">
        <v>51</v>
      </c>
      <c r="G169" s="46" t="s">
        <v>288</v>
      </c>
      <c r="H169" s="572"/>
      <c r="I169" s="572"/>
    </row>
    <row r="170" spans="1:9" s="9" customFormat="1" ht="12.75">
      <c r="A170" s="254" t="s">
        <v>250</v>
      </c>
      <c r="B170" s="254"/>
      <c r="C170" s="45" t="s">
        <v>245</v>
      </c>
      <c r="D170" s="45" t="s">
        <v>248</v>
      </c>
      <c r="E170" s="45" t="s">
        <v>212</v>
      </c>
      <c r="F170" s="45"/>
      <c r="G170" s="45"/>
      <c r="H170" s="573">
        <f>H173</f>
        <v>446.66</v>
      </c>
      <c r="I170" s="573">
        <f>I173</f>
        <v>305</v>
      </c>
    </row>
    <row r="171" spans="1:9" ht="16.5" customHeight="1" hidden="1">
      <c r="A171" s="560" t="s">
        <v>12</v>
      </c>
      <c r="B171" s="560"/>
      <c r="C171" s="45" t="s">
        <v>245</v>
      </c>
      <c r="D171" s="45" t="s">
        <v>248</v>
      </c>
      <c r="E171" s="45" t="s">
        <v>212</v>
      </c>
      <c r="F171" s="46" t="s">
        <v>405</v>
      </c>
      <c r="G171" s="46"/>
      <c r="H171" s="572">
        <f aca="true" t="shared" si="2" ref="H171:I178">H172</f>
        <v>0</v>
      </c>
      <c r="I171" s="572">
        <f t="shared" si="2"/>
        <v>0</v>
      </c>
    </row>
    <row r="172" spans="1:9" ht="12.75" hidden="1">
      <c r="A172" s="254" t="s">
        <v>250</v>
      </c>
      <c r="B172" s="254"/>
      <c r="C172" s="45" t="s">
        <v>245</v>
      </c>
      <c r="D172" s="45" t="s">
        <v>248</v>
      </c>
      <c r="E172" s="45" t="s">
        <v>212</v>
      </c>
      <c r="F172" s="45"/>
      <c r="G172" s="45"/>
      <c r="H172" s="573">
        <f>H176</f>
        <v>0</v>
      </c>
      <c r="I172" s="573">
        <f>I176</f>
        <v>0</v>
      </c>
    </row>
    <row r="173" spans="1:9" ht="12.75">
      <c r="A173" s="255" t="s">
        <v>196</v>
      </c>
      <c r="B173" s="254"/>
      <c r="C173" s="45" t="s">
        <v>245</v>
      </c>
      <c r="D173" s="586">
        <v>5</v>
      </c>
      <c r="E173" s="586">
        <v>2</v>
      </c>
      <c r="F173" s="624">
        <v>3500000000</v>
      </c>
      <c r="G173" s="625"/>
      <c r="H173" s="573">
        <f>H174</f>
        <v>446.66</v>
      </c>
      <c r="I173" s="573">
        <f>I174</f>
        <v>305</v>
      </c>
    </row>
    <row r="174" spans="1:9" ht="12.75">
      <c r="A174" s="255" t="s">
        <v>197</v>
      </c>
      <c r="B174" s="254"/>
      <c r="C174" s="45" t="s">
        <v>245</v>
      </c>
      <c r="D174" s="586">
        <v>5</v>
      </c>
      <c r="E174" s="586">
        <v>2</v>
      </c>
      <c r="F174" s="624">
        <v>3504900000</v>
      </c>
      <c r="G174" s="625"/>
      <c r="H174" s="573">
        <f>H175</f>
        <v>446.66</v>
      </c>
      <c r="I174" s="573">
        <f>I175</f>
        <v>305</v>
      </c>
    </row>
    <row r="175" spans="1:9" ht="38.25" customHeight="1">
      <c r="A175" s="255" t="s">
        <v>319</v>
      </c>
      <c r="B175" s="254"/>
      <c r="C175" s="45" t="s">
        <v>245</v>
      </c>
      <c r="D175" s="586">
        <v>5</v>
      </c>
      <c r="E175" s="586">
        <v>2</v>
      </c>
      <c r="F175" s="624">
        <v>3504900000</v>
      </c>
      <c r="G175" s="624">
        <v>200</v>
      </c>
      <c r="H175" s="573">
        <v>446.66</v>
      </c>
      <c r="I175" s="573">
        <v>305</v>
      </c>
    </row>
    <row r="176" spans="1:9" ht="52.5" hidden="1">
      <c r="A176" s="584" t="s">
        <v>438</v>
      </c>
      <c r="B176" s="584"/>
      <c r="C176" s="585">
        <v>950</v>
      </c>
      <c r="D176" s="586">
        <v>5</v>
      </c>
      <c r="E176" s="586">
        <v>2</v>
      </c>
      <c r="F176" s="587" t="s">
        <v>426</v>
      </c>
      <c r="G176" s="588" t="s">
        <v>429</v>
      </c>
      <c r="H176" s="565">
        <f t="shared" si="2"/>
        <v>0</v>
      </c>
      <c r="I176" s="565">
        <f t="shared" si="2"/>
        <v>0</v>
      </c>
    </row>
    <row r="177" spans="1:9" ht="66" hidden="1">
      <c r="A177" s="584" t="s">
        <v>336</v>
      </c>
      <c r="B177" s="584"/>
      <c r="C177" s="585">
        <v>950</v>
      </c>
      <c r="D177" s="586">
        <v>5</v>
      </c>
      <c r="E177" s="586">
        <v>2</v>
      </c>
      <c r="F177" s="587">
        <v>8801000000</v>
      </c>
      <c r="G177" s="588" t="s">
        <v>429</v>
      </c>
      <c r="H177" s="567">
        <f t="shared" si="2"/>
        <v>0</v>
      </c>
      <c r="I177" s="567">
        <f t="shared" si="2"/>
        <v>0</v>
      </c>
    </row>
    <row r="178" spans="1:9" ht="12.75" hidden="1">
      <c r="A178" s="584" t="s">
        <v>439</v>
      </c>
      <c r="B178" s="584"/>
      <c r="C178" s="585">
        <v>950</v>
      </c>
      <c r="D178" s="586">
        <v>5</v>
      </c>
      <c r="E178" s="586">
        <v>2</v>
      </c>
      <c r="F178" s="587">
        <v>8801000001</v>
      </c>
      <c r="G178" s="588" t="s">
        <v>429</v>
      </c>
      <c r="H178" s="565">
        <f t="shared" si="2"/>
        <v>0</v>
      </c>
      <c r="I178" s="565">
        <f t="shared" si="2"/>
        <v>0</v>
      </c>
    </row>
    <row r="179" spans="1:9" ht="11.25" customHeight="1">
      <c r="A179" s="584" t="s">
        <v>319</v>
      </c>
      <c r="B179" s="584"/>
      <c r="C179" s="585">
        <v>950</v>
      </c>
      <c r="D179" s="586">
        <v>5</v>
      </c>
      <c r="E179" s="586">
        <v>2</v>
      </c>
      <c r="F179" s="587">
        <v>8801000001</v>
      </c>
      <c r="G179" s="588" t="s">
        <v>215</v>
      </c>
      <c r="H179" s="565">
        <v>0</v>
      </c>
      <c r="I179" s="596">
        <v>0</v>
      </c>
    </row>
    <row r="180" spans="1:9" s="9" customFormat="1" ht="12.75">
      <c r="A180" s="254" t="s">
        <v>251</v>
      </c>
      <c r="B180" s="254"/>
      <c r="C180" s="45" t="s">
        <v>245</v>
      </c>
      <c r="D180" s="45" t="s">
        <v>248</v>
      </c>
      <c r="E180" s="45" t="s">
        <v>222</v>
      </c>
      <c r="F180" s="45"/>
      <c r="G180" s="45"/>
      <c r="H180" s="573">
        <f>H181+H193</f>
        <v>334.78</v>
      </c>
      <c r="I180" s="573">
        <f>I181</f>
        <v>324.78</v>
      </c>
    </row>
    <row r="181" spans="1:9" s="9" customFormat="1" ht="12.75">
      <c r="A181" s="560" t="s">
        <v>12</v>
      </c>
      <c r="B181" s="254"/>
      <c r="C181" s="46" t="s">
        <v>245</v>
      </c>
      <c r="D181" s="45" t="s">
        <v>248</v>
      </c>
      <c r="E181" s="45" t="s">
        <v>222</v>
      </c>
      <c r="F181" s="46" t="s">
        <v>405</v>
      </c>
      <c r="G181" s="45"/>
      <c r="H181" s="573">
        <f>H182</f>
        <v>334.78</v>
      </c>
      <c r="I181" s="573">
        <f>I182</f>
        <v>324.78</v>
      </c>
    </row>
    <row r="182" spans="1:9" s="9" customFormat="1" ht="12.75">
      <c r="A182" s="44" t="s">
        <v>251</v>
      </c>
      <c r="B182" s="254"/>
      <c r="C182" s="46" t="s">
        <v>245</v>
      </c>
      <c r="D182" s="46" t="s">
        <v>248</v>
      </c>
      <c r="E182" s="46" t="s">
        <v>222</v>
      </c>
      <c r="F182" s="46" t="s">
        <v>408</v>
      </c>
      <c r="G182" s="46"/>
      <c r="H182" s="572">
        <f>H183+H187+H191+H189</f>
        <v>334.78</v>
      </c>
      <c r="I182" s="572">
        <f>I183+I187+I191+I189</f>
        <v>324.78</v>
      </c>
    </row>
    <row r="183" spans="1:9" s="9" customFormat="1" ht="12.75">
      <c r="A183" s="254" t="s">
        <v>252</v>
      </c>
      <c r="B183" s="254"/>
      <c r="C183" s="46" t="s">
        <v>245</v>
      </c>
      <c r="D183" s="45" t="s">
        <v>248</v>
      </c>
      <c r="E183" s="45" t="s">
        <v>222</v>
      </c>
      <c r="F183" s="45" t="s">
        <v>6</v>
      </c>
      <c r="G183" s="46"/>
      <c r="H183" s="572">
        <f>H184</f>
        <v>31</v>
      </c>
      <c r="I183" s="572">
        <f>I184</f>
        <v>31</v>
      </c>
    </row>
    <row r="184" spans="1:9" s="9" customFormat="1" ht="26.25">
      <c r="A184" s="255" t="s">
        <v>319</v>
      </c>
      <c r="B184" s="254"/>
      <c r="C184" s="46" t="s">
        <v>245</v>
      </c>
      <c r="D184" s="46" t="s">
        <v>248</v>
      </c>
      <c r="E184" s="46" t="s">
        <v>222</v>
      </c>
      <c r="F184" s="46" t="s">
        <v>6</v>
      </c>
      <c r="G184" s="46" t="s">
        <v>215</v>
      </c>
      <c r="H184" s="572">
        <v>31</v>
      </c>
      <c r="I184" s="572">
        <v>31</v>
      </c>
    </row>
    <row r="185" spans="1:9" s="9" customFormat="1" ht="26.25" hidden="1">
      <c r="A185" s="560" t="s">
        <v>63</v>
      </c>
      <c r="B185" s="254"/>
      <c r="C185" s="46" t="s">
        <v>245</v>
      </c>
      <c r="D185" s="45" t="s">
        <v>248</v>
      </c>
      <c r="E185" s="45" t="s">
        <v>222</v>
      </c>
      <c r="F185" s="45" t="s">
        <v>7</v>
      </c>
      <c r="G185" s="45"/>
      <c r="H185" s="573">
        <f>H186</f>
        <v>0</v>
      </c>
      <c r="I185" s="573">
        <f>I186</f>
        <v>0</v>
      </c>
    </row>
    <row r="186" spans="1:9" s="9" customFormat="1" ht="26.25" hidden="1">
      <c r="A186" s="44" t="s">
        <v>200</v>
      </c>
      <c r="B186" s="254"/>
      <c r="C186" s="46" t="s">
        <v>245</v>
      </c>
      <c r="D186" s="46" t="s">
        <v>248</v>
      </c>
      <c r="E186" s="46" t="s">
        <v>222</v>
      </c>
      <c r="F186" s="46" t="s">
        <v>7</v>
      </c>
      <c r="G186" s="46" t="s">
        <v>215</v>
      </c>
      <c r="H186" s="565">
        <v>0</v>
      </c>
      <c r="I186" s="565">
        <v>0</v>
      </c>
    </row>
    <row r="187" spans="1:9" s="9" customFormat="1" ht="33.75" customHeight="1">
      <c r="A187" s="254" t="s">
        <v>64</v>
      </c>
      <c r="B187" s="254"/>
      <c r="C187" s="46" t="s">
        <v>245</v>
      </c>
      <c r="D187" s="45" t="s">
        <v>248</v>
      </c>
      <c r="E187" s="45" t="s">
        <v>222</v>
      </c>
      <c r="F187" s="45" t="s">
        <v>8</v>
      </c>
      <c r="G187" s="45"/>
      <c r="H187" s="561">
        <f>H188</f>
        <v>40</v>
      </c>
      <c r="I187" s="561">
        <f>I188</f>
        <v>30</v>
      </c>
    </row>
    <row r="188" spans="1:9" s="9" customFormat="1" ht="29.25" customHeight="1">
      <c r="A188" s="255" t="s">
        <v>200</v>
      </c>
      <c r="B188" s="254"/>
      <c r="C188" s="46" t="s">
        <v>245</v>
      </c>
      <c r="D188" s="46" t="s">
        <v>248</v>
      </c>
      <c r="E188" s="46" t="s">
        <v>222</v>
      </c>
      <c r="F188" s="46" t="s">
        <v>8</v>
      </c>
      <c r="G188" s="46" t="s">
        <v>215</v>
      </c>
      <c r="H188" s="565">
        <v>40</v>
      </c>
      <c r="I188" s="565">
        <v>30</v>
      </c>
    </row>
    <row r="189" spans="1:9" s="9" customFormat="1" ht="40.5" customHeight="1" hidden="1">
      <c r="A189" s="82" t="s">
        <v>569</v>
      </c>
      <c r="B189" s="254"/>
      <c r="C189" s="46" t="s">
        <v>245</v>
      </c>
      <c r="D189" s="46" t="s">
        <v>248</v>
      </c>
      <c r="E189" s="46" t="s">
        <v>222</v>
      </c>
      <c r="F189" s="194">
        <v>3505074110</v>
      </c>
      <c r="G189" s="194"/>
      <c r="H189" s="626">
        <v>0</v>
      </c>
      <c r="I189" s="565"/>
    </row>
    <row r="190" spans="1:9" s="9" customFormat="1" ht="26.25" hidden="1">
      <c r="A190" s="82" t="s">
        <v>200</v>
      </c>
      <c r="B190" s="254"/>
      <c r="C190" s="46"/>
      <c r="D190" s="46" t="s">
        <v>248</v>
      </c>
      <c r="E190" s="46" t="s">
        <v>222</v>
      </c>
      <c r="F190" s="194">
        <v>3505074110</v>
      </c>
      <c r="G190" s="194">
        <v>200</v>
      </c>
      <c r="H190" s="626">
        <v>0</v>
      </c>
      <c r="I190" s="565"/>
    </row>
    <row r="191" spans="1:9" s="9" customFormat="1" ht="26.25">
      <c r="A191" s="680" t="s">
        <v>344</v>
      </c>
      <c r="B191" s="628"/>
      <c r="C191" s="619" t="s">
        <v>245</v>
      </c>
      <c r="D191" s="619" t="s">
        <v>248</v>
      </c>
      <c r="E191" s="619" t="s">
        <v>222</v>
      </c>
      <c r="F191" s="619" t="s">
        <v>365</v>
      </c>
      <c r="G191" s="619"/>
      <c r="H191" s="565">
        <f>H192</f>
        <v>263.78</v>
      </c>
      <c r="I191" s="565">
        <f>I192</f>
        <v>263.78</v>
      </c>
    </row>
    <row r="192" spans="1:9" s="9" customFormat="1" ht="26.25">
      <c r="A192" s="633" t="s">
        <v>319</v>
      </c>
      <c r="B192" s="254"/>
      <c r="C192" s="46" t="s">
        <v>245</v>
      </c>
      <c r="D192" s="46" t="s">
        <v>248</v>
      </c>
      <c r="E192" s="46" t="s">
        <v>222</v>
      </c>
      <c r="F192" s="46" t="s">
        <v>365</v>
      </c>
      <c r="G192" s="46" t="s">
        <v>215</v>
      </c>
      <c r="H192" s="565">
        <v>263.78</v>
      </c>
      <c r="I192" s="565">
        <v>263.78</v>
      </c>
    </row>
    <row r="193" spans="1:9" s="9" customFormat="1" ht="97.5" customHeight="1" hidden="1">
      <c r="A193" s="629" t="s">
        <v>526</v>
      </c>
      <c r="B193" s="254"/>
      <c r="C193" s="46" t="s">
        <v>245</v>
      </c>
      <c r="D193" s="630" t="s">
        <v>248</v>
      </c>
      <c r="E193" s="630" t="s">
        <v>222</v>
      </c>
      <c r="F193" s="630" t="s">
        <v>528</v>
      </c>
      <c r="G193" s="630"/>
      <c r="H193" s="631">
        <f>H194</f>
        <v>0</v>
      </c>
      <c r="I193" s="631">
        <f>I194</f>
        <v>2488.1000000000004</v>
      </c>
    </row>
    <row r="194" spans="1:9" s="9" customFormat="1" ht="40.5" customHeight="1" hidden="1">
      <c r="A194" s="632" t="s">
        <v>570</v>
      </c>
      <c r="B194" s="254"/>
      <c r="C194" s="46" t="s">
        <v>245</v>
      </c>
      <c r="D194" s="630" t="s">
        <v>248</v>
      </c>
      <c r="E194" s="630" t="s">
        <v>222</v>
      </c>
      <c r="F194" s="630" t="s">
        <v>530</v>
      </c>
      <c r="G194" s="630"/>
      <c r="H194" s="631">
        <f>H197</f>
        <v>0</v>
      </c>
      <c r="I194" s="631">
        <f>I197+I199+I195</f>
        <v>2488.1000000000004</v>
      </c>
    </row>
    <row r="195" spans="1:9" s="9" customFormat="1" ht="39" hidden="1">
      <c r="A195" s="632" t="s">
        <v>571</v>
      </c>
      <c r="B195" s="254"/>
      <c r="C195" s="46" t="s">
        <v>245</v>
      </c>
      <c r="D195" s="630" t="s">
        <v>248</v>
      </c>
      <c r="E195" s="630" t="s">
        <v>222</v>
      </c>
      <c r="F195" s="630" t="s">
        <v>531</v>
      </c>
      <c r="G195" s="630"/>
      <c r="H195" s="631">
        <f>H196</f>
        <v>0</v>
      </c>
      <c r="I195" s="631">
        <f>I196</f>
        <v>8.3</v>
      </c>
    </row>
    <row r="196" spans="1:9" s="9" customFormat="1" ht="26.25" hidden="1">
      <c r="A196" s="632" t="s">
        <v>200</v>
      </c>
      <c r="B196" s="254"/>
      <c r="C196" s="46" t="s">
        <v>245</v>
      </c>
      <c r="D196" s="630" t="s">
        <v>248</v>
      </c>
      <c r="E196" s="630" t="s">
        <v>222</v>
      </c>
      <c r="F196" s="630" t="s">
        <v>531</v>
      </c>
      <c r="G196" s="630" t="s">
        <v>215</v>
      </c>
      <c r="H196" s="631">
        <v>0</v>
      </c>
      <c r="I196" s="631">
        <v>8.3</v>
      </c>
    </row>
    <row r="197" spans="1:9" s="9" customFormat="1" ht="26.25" hidden="1">
      <c r="A197" s="632" t="s">
        <v>572</v>
      </c>
      <c r="B197" s="254"/>
      <c r="C197" s="46" t="s">
        <v>245</v>
      </c>
      <c r="D197" s="630" t="s">
        <v>248</v>
      </c>
      <c r="E197" s="630" t="s">
        <v>222</v>
      </c>
      <c r="F197" s="630" t="s">
        <v>573</v>
      </c>
      <c r="G197" s="630"/>
      <c r="H197" s="631">
        <f>H198</f>
        <v>0</v>
      </c>
      <c r="I197" s="631">
        <f>I198</f>
        <v>1542.5</v>
      </c>
    </row>
    <row r="198" spans="1:9" s="9" customFormat="1" ht="26.25" hidden="1">
      <c r="A198" s="632" t="s">
        <v>200</v>
      </c>
      <c r="B198" s="254"/>
      <c r="C198" s="46" t="s">
        <v>245</v>
      </c>
      <c r="D198" s="630" t="s">
        <v>248</v>
      </c>
      <c r="E198" s="630" t="s">
        <v>222</v>
      </c>
      <c r="F198" s="630" t="s">
        <v>573</v>
      </c>
      <c r="G198" s="630" t="s">
        <v>215</v>
      </c>
      <c r="H198" s="631">
        <v>0</v>
      </c>
      <c r="I198" s="631">
        <v>1542.5</v>
      </c>
    </row>
    <row r="199" spans="1:9" s="9" customFormat="1" ht="12.75" hidden="1">
      <c r="A199" s="632" t="s">
        <v>525</v>
      </c>
      <c r="B199" s="254"/>
      <c r="C199" s="46" t="s">
        <v>245</v>
      </c>
      <c r="D199" s="630" t="s">
        <v>248</v>
      </c>
      <c r="E199" s="630" t="s">
        <v>222</v>
      </c>
      <c r="F199" s="630" t="s">
        <v>573</v>
      </c>
      <c r="G199" s="630"/>
      <c r="H199" s="631">
        <f>H200</f>
        <v>786.7</v>
      </c>
      <c r="I199" s="631">
        <f>I200</f>
        <v>937.3</v>
      </c>
    </row>
    <row r="200" spans="1:9" s="9" customFormat="1" ht="26.25" hidden="1">
      <c r="A200" s="632" t="s">
        <v>200</v>
      </c>
      <c r="B200" s="254"/>
      <c r="C200" s="46" t="s">
        <v>245</v>
      </c>
      <c r="D200" s="630" t="s">
        <v>248</v>
      </c>
      <c r="E200" s="630" t="s">
        <v>222</v>
      </c>
      <c r="F200" s="630" t="s">
        <v>573</v>
      </c>
      <c r="G200" s="630" t="s">
        <v>215</v>
      </c>
      <c r="H200" s="631">
        <v>786.7</v>
      </c>
      <c r="I200" s="631">
        <v>937.3</v>
      </c>
    </row>
    <row r="201" spans="1:9" ht="78.75" hidden="1">
      <c r="A201" s="629" t="s">
        <v>526</v>
      </c>
      <c r="B201" s="633"/>
      <c r="C201" s="46" t="s">
        <v>245</v>
      </c>
      <c r="D201" s="630" t="s">
        <v>248</v>
      </c>
      <c r="E201" s="630" t="s">
        <v>222</v>
      </c>
      <c r="F201" s="630" t="s">
        <v>528</v>
      </c>
      <c r="G201" s="630"/>
      <c r="H201" s="634">
        <f>H202</f>
        <v>0</v>
      </c>
      <c r="I201" s="631">
        <f>I202</f>
        <v>7.5</v>
      </c>
    </row>
    <row r="202" spans="1:9" ht="52.5" hidden="1">
      <c r="A202" s="632" t="s">
        <v>527</v>
      </c>
      <c r="B202" s="633"/>
      <c r="C202" s="46" t="s">
        <v>245</v>
      </c>
      <c r="D202" s="630" t="s">
        <v>248</v>
      </c>
      <c r="E202" s="630" t="s">
        <v>222</v>
      </c>
      <c r="F202" s="630" t="s">
        <v>530</v>
      </c>
      <c r="G202" s="630"/>
      <c r="H202" s="634">
        <f>H203</f>
        <v>0</v>
      </c>
      <c r="I202" s="631">
        <f>I203+I205+I207</f>
        <v>7.5</v>
      </c>
    </row>
    <row r="203" spans="1:9" ht="12.75" hidden="1">
      <c r="A203" s="632" t="s">
        <v>529</v>
      </c>
      <c r="B203" s="633"/>
      <c r="C203" s="46" t="s">
        <v>245</v>
      </c>
      <c r="D203" s="630" t="s">
        <v>248</v>
      </c>
      <c r="E203" s="630" t="s">
        <v>222</v>
      </c>
      <c r="F203" s="630" t="s">
        <v>531</v>
      </c>
      <c r="G203" s="630"/>
      <c r="H203" s="634">
        <f>H204</f>
        <v>0</v>
      </c>
      <c r="I203" s="631">
        <f>I204</f>
        <v>0</v>
      </c>
    </row>
    <row r="204" spans="1:9" ht="26.25" hidden="1">
      <c r="A204" s="632" t="s">
        <v>200</v>
      </c>
      <c r="B204" s="633"/>
      <c r="C204" s="46" t="s">
        <v>245</v>
      </c>
      <c r="D204" s="630" t="s">
        <v>248</v>
      </c>
      <c r="E204" s="630" t="s">
        <v>222</v>
      </c>
      <c r="F204" s="630" t="s">
        <v>531</v>
      </c>
      <c r="G204" s="630" t="s">
        <v>215</v>
      </c>
      <c r="H204" s="634">
        <v>0</v>
      </c>
      <c r="I204" s="631"/>
    </row>
    <row r="205" spans="1:9" ht="12.75" hidden="1">
      <c r="A205" s="632" t="s">
        <v>524</v>
      </c>
      <c r="B205" s="633"/>
      <c r="C205" s="46" t="s">
        <v>245</v>
      </c>
      <c r="D205" s="630" t="s">
        <v>248</v>
      </c>
      <c r="E205" s="630" t="s">
        <v>222</v>
      </c>
      <c r="F205" s="630" t="s">
        <v>532</v>
      </c>
      <c r="G205" s="630"/>
      <c r="H205" s="634"/>
      <c r="I205" s="631">
        <f>I206</f>
        <v>7.5</v>
      </c>
    </row>
    <row r="206" spans="1:9" ht="26.25" hidden="1">
      <c r="A206" s="632" t="s">
        <v>200</v>
      </c>
      <c r="B206" s="633"/>
      <c r="C206" s="46" t="s">
        <v>245</v>
      </c>
      <c r="D206" s="630" t="s">
        <v>248</v>
      </c>
      <c r="E206" s="630" t="s">
        <v>222</v>
      </c>
      <c r="F206" s="630" t="s">
        <v>532</v>
      </c>
      <c r="G206" s="630" t="s">
        <v>215</v>
      </c>
      <c r="H206" s="634"/>
      <c r="I206" s="631">
        <v>7.5</v>
      </c>
    </row>
    <row r="207" spans="1:9" s="9" customFormat="1" ht="26.25" hidden="1">
      <c r="A207" s="254" t="s">
        <v>64</v>
      </c>
      <c r="B207" s="254"/>
      <c r="C207" s="45" t="s">
        <v>245</v>
      </c>
      <c r="D207" s="45" t="s">
        <v>248</v>
      </c>
      <c r="E207" s="45" t="s">
        <v>222</v>
      </c>
      <c r="F207" s="45" t="s">
        <v>8</v>
      </c>
      <c r="G207" s="45"/>
      <c r="H207" s="561">
        <f>H208</f>
        <v>0</v>
      </c>
      <c r="I207" s="561">
        <f>I208</f>
        <v>0</v>
      </c>
    </row>
    <row r="208" spans="1:9" ht="26.25" hidden="1">
      <c r="A208" s="255" t="s">
        <v>200</v>
      </c>
      <c r="B208" s="255"/>
      <c r="C208" s="46" t="s">
        <v>245</v>
      </c>
      <c r="D208" s="46" t="s">
        <v>248</v>
      </c>
      <c r="E208" s="46" t="s">
        <v>222</v>
      </c>
      <c r="F208" s="46" t="s">
        <v>8</v>
      </c>
      <c r="G208" s="46" t="s">
        <v>215</v>
      </c>
      <c r="H208" s="565">
        <v>0</v>
      </c>
      <c r="I208" s="565">
        <v>0</v>
      </c>
    </row>
    <row r="209" spans="1:9" ht="13.5" hidden="1">
      <c r="A209" s="636"/>
      <c r="B209" s="636"/>
      <c r="C209" s="46"/>
      <c r="D209" s="46"/>
      <c r="E209" s="46"/>
      <c r="F209" s="46"/>
      <c r="G209" s="46"/>
      <c r="H209" s="565"/>
      <c r="I209" s="565"/>
    </row>
    <row r="210" spans="1:9" ht="26.25" hidden="1">
      <c r="A210" s="638" t="s">
        <v>344</v>
      </c>
      <c r="B210" s="638"/>
      <c r="C210" s="46" t="s">
        <v>245</v>
      </c>
      <c r="D210" s="46" t="s">
        <v>248</v>
      </c>
      <c r="E210" s="46" t="s">
        <v>222</v>
      </c>
      <c r="F210" s="46" t="s">
        <v>341</v>
      </c>
      <c r="G210" s="46"/>
      <c r="H210" s="565">
        <f>H211</f>
        <v>0</v>
      </c>
      <c r="I210" s="565">
        <f>I211</f>
        <v>0</v>
      </c>
    </row>
    <row r="211" spans="1:9" ht="26.25" hidden="1">
      <c r="A211" s="639" t="s">
        <v>319</v>
      </c>
      <c r="B211" s="639"/>
      <c r="C211" s="46" t="s">
        <v>245</v>
      </c>
      <c r="D211" s="46" t="s">
        <v>248</v>
      </c>
      <c r="E211" s="46" t="s">
        <v>222</v>
      </c>
      <c r="F211" s="46" t="s">
        <v>341</v>
      </c>
      <c r="G211" s="46" t="s">
        <v>215</v>
      </c>
      <c r="H211" s="565"/>
      <c r="I211" s="565"/>
    </row>
    <row r="212" spans="1:9" ht="26.25" hidden="1">
      <c r="A212" s="638" t="s">
        <v>346</v>
      </c>
      <c r="B212" s="638"/>
      <c r="C212" s="46" t="s">
        <v>245</v>
      </c>
      <c r="D212" s="46" t="s">
        <v>248</v>
      </c>
      <c r="E212" s="46" t="s">
        <v>222</v>
      </c>
      <c r="F212" s="46" t="s">
        <v>342</v>
      </c>
      <c r="G212" s="46"/>
      <c r="H212" s="565">
        <f>H213</f>
        <v>0</v>
      </c>
      <c r="I212" s="565">
        <f>I213</f>
        <v>0</v>
      </c>
    </row>
    <row r="213" spans="1:9" ht="26.25" hidden="1">
      <c r="A213" s="639" t="s">
        <v>319</v>
      </c>
      <c r="B213" s="639"/>
      <c r="C213" s="46" t="s">
        <v>245</v>
      </c>
      <c r="D213" s="46" t="s">
        <v>248</v>
      </c>
      <c r="E213" s="46" t="s">
        <v>222</v>
      </c>
      <c r="F213" s="46" t="s">
        <v>342</v>
      </c>
      <c r="G213" s="46" t="s">
        <v>215</v>
      </c>
      <c r="H213" s="565"/>
      <c r="I213" s="565"/>
    </row>
    <row r="214" spans="1:9" s="9" customFormat="1" ht="12.75" hidden="1">
      <c r="A214" s="560" t="s">
        <v>253</v>
      </c>
      <c r="B214" s="560"/>
      <c r="C214" s="45" t="s">
        <v>245</v>
      </c>
      <c r="D214" s="45" t="s">
        <v>254</v>
      </c>
      <c r="E214" s="45"/>
      <c r="F214" s="45"/>
      <c r="G214" s="45"/>
      <c r="H214" s="573">
        <f>H215</f>
        <v>0</v>
      </c>
      <c r="I214" s="573">
        <f>I215</f>
        <v>0</v>
      </c>
    </row>
    <row r="215" spans="1:9" s="9" customFormat="1" ht="26.25" hidden="1">
      <c r="A215" s="560" t="s">
        <v>219</v>
      </c>
      <c r="B215" s="560"/>
      <c r="C215" s="45" t="s">
        <v>245</v>
      </c>
      <c r="D215" s="45" t="s">
        <v>254</v>
      </c>
      <c r="E215" s="45" t="s">
        <v>248</v>
      </c>
      <c r="F215" s="45"/>
      <c r="G215" s="45"/>
      <c r="H215" s="573">
        <f>H217</f>
        <v>0</v>
      </c>
      <c r="I215" s="573">
        <f>I217</f>
        <v>0</v>
      </c>
    </row>
    <row r="216" spans="1:9" s="9" customFormat="1" ht="19.5" customHeight="1" hidden="1">
      <c r="A216" s="560" t="s">
        <v>195</v>
      </c>
      <c r="B216" s="560"/>
      <c r="C216" s="45" t="s">
        <v>245</v>
      </c>
      <c r="D216" s="45" t="s">
        <v>254</v>
      </c>
      <c r="E216" s="45" t="s">
        <v>248</v>
      </c>
      <c r="F216" s="45" t="s">
        <v>414</v>
      </c>
      <c r="G216" s="45"/>
      <c r="H216" s="573">
        <f>H217</f>
        <v>0</v>
      </c>
      <c r="I216" s="573">
        <f>I217</f>
        <v>0</v>
      </c>
    </row>
    <row r="217" spans="1:9" ht="21" customHeight="1" hidden="1">
      <c r="A217" s="641" t="s">
        <v>291</v>
      </c>
      <c r="B217" s="641"/>
      <c r="C217" s="46" t="s">
        <v>245</v>
      </c>
      <c r="D217" s="46" t="s">
        <v>254</v>
      </c>
      <c r="E217" s="46" t="s">
        <v>248</v>
      </c>
      <c r="F217" s="46" t="s">
        <v>413</v>
      </c>
      <c r="G217" s="46"/>
      <c r="H217" s="572">
        <f>H218</f>
        <v>0</v>
      </c>
      <c r="I217" s="572">
        <f>I218</f>
        <v>0</v>
      </c>
    </row>
    <row r="218" spans="1:9" ht="26.25" hidden="1">
      <c r="A218" s="44" t="s">
        <v>319</v>
      </c>
      <c r="B218" s="44"/>
      <c r="C218" s="46" t="s">
        <v>245</v>
      </c>
      <c r="D218" s="46" t="s">
        <v>254</v>
      </c>
      <c r="E218" s="46" t="s">
        <v>248</v>
      </c>
      <c r="F218" s="46" t="s">
        <v>413</v>
      </c>
      <c r="G218" s="46" t="s">
        <v>215</v>
      </c>
      <c r="H218" s="572">
        <v>0</v>
      </c>
      <c r="I218" s="572">
        <v>0</v>
      </c>
    </row>
    <row r="219" spans="1:9" ht="12.75" hidden="1">
      <c r="A219" s="44" t="s">
        <v>54</v>
      </c>
      <c r="B219" s="44"/>
      <c r="C219" s="46" t="s">
        <v>245</v>
      </c>
      <c r="D219" s="46" t="s">
        <v>254</v>
      </c>
      <c r="E219" s="46" t="s">
        <v>248</v>
      </c>
      <c r="F219" s="46" t="s">
        <v>220</v>
      </c>
      <c r="G219" s="46" t="s">
        <v>215</v>
      </c>
      <c r="H219" s="572">
        <v>20</v>
      </c>
      <c r="I219" s="572">
        <v>20</v>
      </c>
    </row>
    <row r="220" spans="1:9" ht="12.75" hidden="1">
      <c r="A220" s="44" t="s">
        <v>225</v>
      </c>
      <c r="B220" s="44"/>
      <c r="C220" s="46" t="s">
        <v>245</v>
      </c>
      <c r="D220" s="46" t="s">
        <v>254</v>
      </c>
      <c r="E220" s="46" t="s">
        <v>248</v>
      </c>
      <c r="F220" s="46" t="s">
        <v>220</v>
      </c>
      <c r="G220" s="46" t="s">
        <v>215</v>
      </c>
      <c r="H220" s="565">
        <v>20</v>
      </c>
      <c r="I220" s="565">
        <v>20</v>
      </c>
    </row>
    <row r="221" spans="1:9" ht="12.75" hidden="1">
      <c r="A221" s="255" t="s">
        <v>230</v>
      </c>
      <c r="B221" s="255"/>
      <c r="C221" s="46" t="s">
        <v>245</v>
      </c>
      <c r="D221" s="46" t="s">
        <v>254</v>
      </c>
      <c r="E221" s="46" t="s">
        <v>248</v>
      </c>
      <c r="F221" s="46" t="s">
        <v>220</v>
      </c>
      <c r="G221" s="46" t="s">
        <v>215</v>
      </c>
      <c r="H221" s="572">
        <v>20</v>
      </c>
      <c r="I221" s="572">
        <v>20</v>
      </c>
    </row>
    <row r="222" spans="1:9" s="9" customFormat="1" ht="12.75">
      <c r="A222" s="254" t="s">
        <v>285</v>
      </c>
      <c r="B222" s="254"/>
      <c r="C222" s="45" t="s">
        <v>245</v>
      </c>
      <c r="D222" s="45" t="s">
        <v>255</v>
      </c>
      <c r="E222" s="45"/>
      <c r="F222" s="45"/>
      <c r="G222" s="45"/>
      <c r="H222" s="573">
        <f>H223</f>
        <v>2372.11</v>
      </c>
      <c r="I222" s="573">
        <f>I223</f>
        <v>2168.76</v>
      </c>
    </row>
    <row r="223" spans="1:9" s="9" customFormat="1" ht="12.75">
      <c r="A223" s="560" t="s">
        <v>88</v>
      </c>
      <c r="B223" s="560"/>
      <c r="C223" s="45" t="s">
        <v>245</v>
      </c>
      <c r="D223" s="45" t="s">
        <v>255</v>
      </c>
      <c r="E223" s="45" t="s">
        <v>211</v>
      </c>
      <c r="F223" s="45"/>
      <c r="G223" s="45"/>
      <c r="H223" s="573">
        <f>H224+H234+H240</f>
        <v>2372.11</v>
      </c>
      <c r="I223" s="573">
        <f>I224+I234+I240+I244</f>
        <v>2168.76</v>
      </c>
    </row>
    <row r="224" spans="1:9" ht="12.75">
      <c r="A224" s="44" t="s">
        <v>415</v>
      </c>
      <c r="B224" s="44"/>
      <c r="C224" s="46" t="s">
        <v>245</v>
      </c>
      <c r="D224" s="46" t="s">
        <v>255</v>
      </c>
      <c r="E224" s="46" t="s">
        <v>211</v>
      </c>
      <c r="F224" s="46" t="s">
        <v>416</v>
      </c>
      <c r="G224" s="46"/>
      <c r="H224" s="572">
        <f>H227</f>
        <v>2372.11</v>
      </c>
      <c r="I224" s="572">
        <f>I227</f>
        <v>2168.76</v>
      </c>
    </row>
    <row r="225" spans="1:9" ht="12.75" hidden="1">
      <c r="A225" s="44" t="s">
        <v>281</v>
      </c>
      <c r="B225" s="44"/>
      <c r="C225" s="46" t="s">
        <v>245</v>
      </c>
      <c r="D225" s="46" t="s">
        <v>255</v>
      </c>
      <c r="E225" s="46" t="s">
        <v>211</v>
      </c>
      <c r="F225" s="46" t="s">
        <v>417</v>
      </c>
      <c r="G225" s="46"/>
      <c r="H225" s="572">
        <f>H226</f>
        <v>0</v>
      </c>
      <c r="I225" s="572">
        <f>I226</f>
        <v>0</v>
      </c>
    </row>
    <row r="226" spans="1:9" ht="26.25" hidden="1">
      <c r="A226" s="44" t="s">
        <v>200</v>
      </c>
      <c r="B226" s="44"/>
      <c r="C226" s="46" t="s">
        <v>245</v>
      </c>
      <c r="D226" s="46" t="s">
        <v>255</v>
      </c>
      <c r="E226" s="46" t="s">
        <v>211</v>
      </c>
      <c r="F226" s="46" t="s">
        <v>417</v>
      </c>
      <c r="G226" s="46" t="s">
        <v>215</v>
      </c>
      <c r="H226" s="572"/>
      <c r="I226" s="572"/>
    </row>
    <row r="227" spans="1:9" ht="33" customHeight="1">
      <c r="A227" s="255" t="s">
        <v>418</v>
      </c>
      <c r="B227" s="255"/>
      <c r="C227" s="46" t="s">
        <v>245</v>
      </c>
      <c r="D227" s="46" t="s">
        <v>255</v>
      </c>
      <c r="E227" s="46" t="s">
        <v>211</v>
      </c>
      <c r="F227" s="46" t="s">
        <v>419</v>
      </c>
      <c r="G227" s="46"/>
      <c r="H227" s="572">
        <f>H228+H233</f>
        <v>2372.11</v>
      </c>
      <c r="I227" s="572">
        <f>I228+I233</f>
        <v>2168.76</v>
      </c>
    </row>
    <row r="228" spans="1:9" ht="60" customHeight="1">
      <c r="A228" s="44" t="s">
        <v>198</v>
      </c>
      <c r="B228" s="44"/>
      <c r="C228" s="46" t="s">
        <v>245</v>
      </c>
      <c r="D228" s="46" t="s">
        <v>255</v>
      </c>
      <c r="E228" s="46" t="s">
        <v>211</v>
      </c>
      <c r="F228" s="46" t="s">
        <v>419</v>
      </c>
      <c r="G228" s="46" t="s">
        <v>199</v>
      </c>
      <c r="H228" s="567">
        <v>1897.79</v>
      </c>
      <c r="I228" s="567">
        <v>1946.23</v>
      </c>
    </row>
    <row r="229" spans="1:9" ht="15" customHeight="1" hidden="1">
      <c r="A229" s="44" t="s">
        <v>54</v>
      </c>
      <c r="B229" s="44"/>
      <c r="C229" s="46" t="s">
        <v>245</v>
      </c>
      <c r="D229" s="46" t="s">
        <v>255</v>
      </c>
      <c r="E229" s="46" t="s">
        <v>211</v>
      </c>
      <c r="F229" s="642" t="s">
        <v>419</v>
      </c>
      <c r="G229" s="46" t="s">
        <v>199</v>
      </c>
      <c r="H229" s="567" t="s">
        <v>277</v>
      </c>
      <c r="I229" s="567" t="s">
        <v>277</v>
      </c>
    </row>
    <row r="230" spans="1:9" ht="30" customHeight="1" hidden="1">
      <c r="A230" s="44" t="s">
        <v>216</v>
      </c>
      <c r="B230" s="44"/>
      <c r="C230" s="46" t="s">
        <v>245</v>
      </c>
      <c r="D230" s="46" t="s">
        <v>255</v>
      </c>
      <c r="E230" s="46" t="s">
        <v>211</v>
      </c>
      <c r="F230" s="642" t="s">
        <v>419</v>
      </c>
      <c r="G230" s="46" t="s">
        <v>199</v>
      </c>
      <c r="H230" s="567" t="s">
        <v>277</v>
      </c>
      <c r="I230" s="567" t="s">
        <v>277</v>
      </c>
    </row>
    <row r="231" spans="1:9" ht="15" customHeight="1" hidden="1">
      <c r="A231" s="255" t="s">
        <v>217</v>
      </c>
      <c r="B231" s="255"/>
      <c r="C231" s="46" t="s">
        <v>245</v>
      </c>
      <c r="D231" s="46" t="s">
        <v>255</v>
      </c>
      <c r="E231" s="46" t="s">
        <v>211</v>
      </c>
      <c r="F231" s="642" t="s">
        <v>419</v>
      </c>
      <c r="G231" s="46" t="s">
        <v>199</v>
      </c>
      <c r="H231" s="567" t="s">
        <v>278</v>
      </c>
      <c r="I231" s="567" t="s">
        <v>278</v>
      </c>
    </row>
    <row r="232" spans="1:9" ht="15" customHeight="1" hidden="1">
      <c r="A232" s="44" t="s">
        <v>218</v>
      </c>
      <c r="B232" s="44"/>
      <c r="C232" s="46" t="s">
        <v>245</v>
      </c>
      <c r="D232" s="46" t="s">
        <v>255</v>
      </c>
      <c r="E232" s="46" t="s">
        <v>211</v>
      </c>
      <c r="F232" s="642" t="s">
        <v>419</v>
      </c>
      <c r="G232" s="46" t="s">
        <v>199</v>
      </c>
      <c r="H232" s="567" t="s">
        <v>279</v>
      </c>
      <c r="I232" s="567" t="s">
        <v>279</v>
      </c>
    </row>
    <row r="233" spans="1:9" ht="26.25">
      <c r="A233" s="44" t="s">
        <v>319</v>
      </c>
      <c r="B233" s="44"/>
      <c r="C233" s="46" t="s">
        <v>245</v>
      </c>
      <c r="D233" s="46" t="s">
        <v>255</v>
      </c>
      <c r="E233" s="46" t="s">
        <v>211</v>
      </c>
      <c r="F233" s="46" t="s">
        <v>419</v>
      </c>
      <c r="G233" s="46" t="s">
        <v>215</v>
      </c>
      <c r="H233" s="567">
        <v>474.32</v>
      </c>
      <c r="I233" s="567">
        <v>222.53</v>
      </c>
    </row>
    <row r="234" spans="1:9" ht="39.75" hidden="1" thickBot="1">
      <c r="A234" s="688" t="s">
        <v>574</v>
      </c>
      <c r="B234" s="667"/>
      <c r="C234" s="646" t="s">
        <v>245</v>
      </c>
      <c r="D234" s="646" t="s">
        <v>255</v>
      </c>
      <c r="E234" s="646" t="s">
        <v>211</v>
      </c>
      <c r="F234" s="668">
        <v>70000000000</v>
      </c>
      <c r="G234" s="646"/>
      <c r="H234" s="575">
        <f aca="true" t="shared" si="3" ref="H234:I236">H235</f>
        <v>0</v>
      </c>
      <c r="I234" s="567">
        <f t="shared" si="3"/>
        <v>0</v>
      </c>
    </row>
    <row r="235" spans="1:9" ht="27" hidden="1" thickBot="1">
      <c r="A235" s="689" t="s">
        <v>575</v>
      </c>
      <c r="B235" s="667"/>
      <c r="C235" s="646" t="s">
        <v>245</v>
      </c>
      <c r="D235" s="646" t="s">
        <v>255</v>
      </c>
      <c r="E235" s="646" t="s">
        <v>211</v>
      </c>
      <c r="F235" s="669">
        <v>7000100000</v>
      </c>
      <c r="G235" s="646"/>
      <c r="H235" s="575">
        <f>H236</f>
        <v>0</v>
      </c>
      <c r="I235" s="567">
        <f>I236</f>
        <v>0</v>
      </c>
    </row>
    <row r="236" spans="1:9" ht="26.25" hidden="1">
      <c r="A236" s="690" t="s">
        <v>640</v>
      </c>
      <c r="B236" s="667"/>
      <c r="C236" s="646" t="s">
        <v>245</v>
      </c>
      <c r="D236" s="646" t="s">
        <v>255</v>
      </c>
      <c r="E236" s="646" t="s">
        <v>211</v>
      </c>
      <c r="F236" s="669">
        <v>7000117001</v>
      </c>
      <c r="G236" s="646"/>
      <c r="H236" s="575">
        <f t="shared" si="3"/>
        <v>0</v>
      </c>
      <c r="I236" s="567">
        <f>I237</f>
        <v>0</v>
      </c>
    </row>
    <row r="237" spans="1:9" ht="27" hidden="1" thickBot="1">
      <c r="A237" s="691" t="s">
        <v>319</v>
      </c>
      <c r="B237" s="670"/>
      <c r="C237" s="646" t="s">
        <v>245</v>
      </c>
      <c r="D237" s="646" t="s">
        <v>255</v>
      </c>
      <c r="E237" s="646" t="s">
        <v>211</v>
      </c>
      <c r="F237" s="669">
        <v>7000117001</v>
      </c>
      <c r="G237" s="646" t="s">
        <v>215</v>
      </c>
      <c r="H237" s="575">
        <v>0</v>
      </c>
      <c r="I237" s="567">
        <v>0</v>
      </c>
    </row>
    <row r="238" spans="1:9" ht="39" hidden="1">
      <c r="A238" s="651" t="s">
        <v>176</v>
      </c>
      <c r="B238" s="651"/>
      <c r="C238" s="46" t="s">
        <v>245</v>
      </c>
      <c r="D238" s="46" t="s">
        <v>255</v>
      </c>
      <c r="E238" s="46" t="s">
        <v>211</v>
      </c>
      <c r="F238" s="79" t="s">
        <v>178</v>
      </c>
      <c r="G238" s="46"/>
      <c r="H238" s="567">
        <f>H239</f>
        <v>0</v>
      </c>
      <c r="I238" s="567">
        <f>I239</f>
        <v>0</v>
      </c>
    </row>
    <row r="239" spans="1:9" ht="26.25" hidden="1">
      <c r="A239" s="44" t="s">
        <v>319</v>
      </c>
      <c r="B239" s="44"/>
      <c r="C239" s="46" t="s">
        <v>245</v>
      </c>
      <c r="D239" s="46" t="s">
        <v>255</v>
      </c>
      <c r="E239" s="46" t="s">
        <v>211</v>
      </c>
      <c r="F239" s="79" t="s">
        <v>178</v>
      </c>
      <c r="G239" s="46" t="s">
        <v>215</v>
      </c>
      <c r="H239" s="567">
        <v>0</v>
      </c>
      <c r="I239" s="567"/>
    </row>
    <row r="240" spans="1:9" ht="66" hidden="1">
      <c r="A240" s="682" t="s">
        <v>366</v>
      </c>
      <c r="B240" s="44"/>
      <c r="C240" s="46" t="s">
        <v>245</v>
      </c>
      <c r="D240" s="46" t="s">
        <v>255</v>
      </c>
      <c r="E240" s="46" t="s">
        <v>211</v>
      </c>
      <c r="F240" s="653">
        <v>7000000000</v>
      </c>
      <c r="G240" s="46"/>
      <c r="H240" s="567">
        <f aca="true" t="shared" si="4" ref="H240:I242">H241</f>
        <v>0</v>
      </c>
      <c r="I240" s="567">
        <f t="shared" si="4"/>
        <v>0</v>
      </c>
    </row>
    <row r="241" spans="1:9" ht="66" hidden="1">
      <c r="A241" s="651" t="s">
        <v>367</v>
      </c>
      <c r="B241" s="44"/>
      <c r="C241" s="46" t="s">
        <v>245</v>
      </c>
      <c r="D241" s="46" t="s">
        <v>255</v>
      </c>
      <c r="E241" s="46" t="s">
        <v>211</v>
      </c>
      <c r="F241" s="79">
        <v>7001000000</v>
      </c>
      <c r="G241" s="46"/>
      <c r="H241" s="567">
        <f t="shared" si="4"/>
        <v>0</v>
      </c>
      <c r="I241" s="567">
        <f t="shared" si="4"/>
        <v>0</v>
      </c>
    </row>
    <row r="242" spans="1:9" ht="39" hidden="1">
      <c r="A242" s="651" t="s">
        <v>368</v>
      </c>
      <c r="B242" s="44"/>
      <c r="C242" s="46" t="s">
        <v>245</v>
      </c>
      <c r="D242" s="46" t="s">
        <v>255</v>
      </c>
      <c r="E242" s="46" t="s">
        <v>211</v>
      </c>
      <c r="F242" s="79">
        <v>7001000005</v>
      </c>
      <c r="G242" s="46"/>
      <c r="H242" s="567">
        <f t="shared" si="4"/>
        <v>0</v>
      </c>
      <c r="I242" s="567">
        <f t="shared" si="4"/>
        <v>0</v>
      </c>
    </row>
    <row r="243" spans="1:9" ht="26.25" hidden="1">
      <c r="A243" s="44" t="s">
        <v>319</v>
      </c>
      <c r="B243" s="44"/>
      <c r="C243" s="46" t="s">
        <v>245</v>
      </c>
      <c r="D243" s="46" t="s">
        <v>255</v>
      </c>
      <c r="E243" s="46" t="s">
        <v>211</v>
      </c>
      <c r="F243" s="79">
        <v>7001000005</v>
      </c>
      <c r="G243" s="46" t="s">
        <v>215</v>
      </c>
      <c r="H243" s="567">
        <v>0</v>
      </c>
      <c r="I243" s="567">
        <v>0</v>
      </c>
    </row>
    <row r="244" spans="1:9" ht="12.75" hidden="1">
      <c r="A244" s="255" t="s">
        <v>201</v>
      </c>
      <c r="B244" s="255"/>
      <c r="C244" s="46" t="s">
        <v>245</v>
      </c>
      <c r="D244" s="46" t="s">
        <v>255</v>
      </c>
      <c r="E244" s="46" t="s">
        <v>211</v>
      </c>
      <c r="F244" s="46" t="s">
        <v>419</v>
      </c>
      <c r="G244" s="46" t="s">
        <v>202</v>
      </c>
      <c r="H244" s="567">
        <v>0</v>
      </c>
      <c r="I244" s="567">
        <v>0</v>
      </c>
    </row>
    <row r="245" spans="1:9" s="9" customFormat="1" ht="12.75">
      <c r="A245" s="560" t="s">
        <v>65</v>
      </c>
      <c r="B245" s="560"/>
      <c r="C245" s="45" t="s">
        <v>245</v>
      </c>
      <c r="D245" s="45" t="s">
        <v>259</v>
      </c>
      <c r="E245" s="45"/>
      <c r="F245" s="45"/>
      <c r="G245" s="45"/>
      <c r="H245" s="573">
        <f aca="true" t="shared" si="5" ref="H245:I249">H246</f>
        <v>146.92</v>
      </c>
      <c r="I245" s="573">
        <f t="shared" si="5"/>
        <v>146.92</v>
      </c>
    </row>
    <row r="246" spans="1:9" s="9" customFormat="1" ht="12.75">
      <c r="A246" s="560" t="s">
        <v>260</v>
      </c>
      <c r="B246" s="560"/>
      <c r="C246" s="45" t="s">
        <v>245</v>
      </c>
      <c r="D246" s="45" t="s">
        <v>259</v>
      </c>
      <c r="E246" s="45" t="s">
        <v>211</v>
      </c>
      <c r="F246" s="45"/>
      <c r="G246" s="45"/>
      <c r="H246" s="573">
        <f t="shared" si="5"/>
        <v>146.92</v>
      </c>
      <c r="I246" s="573">
        <f t="shared" si="5"/>
        <v>146.92</v>
      </c>
    </row>
    <row r="247" spans="1:9" ht="25.5" customHeight="1">
      <c r="A247" s="44" t="s">
        <v>261</v>
      </c>
      <c r="B247" s="44"/>
      <c r="C247" s="46" t="s">
        <v>245</v>
      </c>
      <c r="D247" s="46" t="s">
        <v>259</v>
      </c>
      <c r="E247" s="46" t="s">
        <v>211</v>
      </c>
      <c r="F247" s="46" t="s">
        <v>409</v>
      </c>
      <c r="G247" s="46"/>
      <c r="H247" s="572">
        <f t="shared" si="5"/>
        <v>146.92</v>
      </c>
      <c r="I247" s="572">
        <f t="shared" si="5"/>
        <v>146.92</v>
      </c>
    </row>
    <row r="248" spans="1:9" ht="12.75">
      <c r="A248" s="44" t="s">
        <v>411</v>
      </c>
      <c r="B248" s="44"/>
      <c r="C248" s="46" t="s">
        <v>245</v>
      </c>
      <c r="D248" s="46" t="s">
        <v>259</v>
      </c>
      <c r="E248" s="46" t="s">
        <v>211</v>
      </c>
      <c r="F248" s="46" t="s">
        <v>410</v>
      </c>
      <c r="G248" s="46"/>
      <c r="H248" s="572">
        <f t="shared" si="5"/>
        <v>146.92</v>
      </c>
      <c r="I248" s="572">
        <f t="shared" si="5"/>
        <v>146.92</v>
      </c>
    </row>
    <row r="249" spans="1:9" ht="62.25" customHeight="1">
      <c r="A249" s="44" t="s">
        <v>311</v>
      </c>
      <c r="B249" s="44"/>
      <c r="C249" s="46" t="s">
        <v>245</v>
      </c>
      <c r="D249" s="46" t="s">
        <v>259</v>
      </c>
      <c r="E249" s="46" t="s">
        <v>211</v>
      </c>
      <c r="F249" s="46" t="s">
        <v>412</v>
      </c>
      <c r="G249" s="46"/>
      <c r="H249" s="572">
        <f t="shared" si="5"/>
        <v>146.92</v>
      </c>
      <c r="I249" s="572">
        <f t="shared" si="5"/>
        <v>146.92</v>
      </c>
    </row>
    <row r="250" spans="1:9" ht="26.25" customHeight="1">
      <c r="A250" s="684" t="s">
        <v>523</v>
      </c>
      <c r="B250" s="255"/>
      <c r="C250" s="46" t="s">
        <v>245</v>
      </c>
      <c r="D250" s="46" t="s">
        <v>259</v>
      </c>
      <c r="E250" s="46" t="s">
        <v>211</v>
      </c>
      <c r="F250" s="46" t="s">
        <v>412</v>
      </c>
      <c r="G250" s="46" t="s">
        <v>232</v>
      </c>
      <c r="H250" s="572">
        <v>146.92</v>
      </c>
      <c r="I250" s="572">
        <v>146.92</v>
      </c>
    </row>
    <row r="251" spans="1:9" ht="23.25" customHeight="1">
      <c r="A251" s="560" t="s">
        <v>235</v>
      </c>
      <c r="B251" s="560"/>
      <c r="C251" s="45" t="s">
        <v>245</v>
      </c>
      <c r="D251" s="45" t="s">
        <v>87</v>
      </c>
      <c r="E251" s="45"/>
      <c r="F251" s="45"/>
      <c r="G251" s="45"/>
      <c r="H251" s="573">
        <f aca="true" t="shared" si="6" ref="H251:I254">H252</f>
        <v>5.27</v>
      </c>
      <c r="I251" s="573">
        <f t="shared" si="6"/>
        <v>6.91</v>
      </c>
    </row>
    <row r="252" spans="1:9" ht="25.5" customHeight="1">
      <c r="A252" s="560" t="s">
        <v>292</v>
      </c>
      <c r="B252" s="560"/>
      <c r="C252" s="45" t="s">
        <v>245</v>
      </c>
      <c r="D252" s="45" t="s">
        <v>87</v>
      </c>
      <c r="E252" s="45" t="s">
        <v>211</v>
      </c>
      <c r="F252" s="45"/>
      <c r="G252" s="45"/>
      <c r="H252" s="573">
        <f t="shared" si="6"/>
        <v>5.27</v>
      </c>
      <c r="I252" s="573">
        <f t="shared" si="6"/>
        <v>6.91</v>
      </c>
    </row>
    <row r="253" spans="1:9" ht="22.5" customHeight="1">
      <c r="A253" s="44" t="s">
        <v>237</v>
      </c>
      <c r="B253" s="44"/>
      <c r="C253" s="46" t="s">
        <v>245</v>
      </c>
      <c r="D253" s="46" t="s">
        <v>87</v>
      </c>
      <c r="E253" s="46" t="s">
        <v>211</v>
      </c>
      <c r="F253" s="46" t="s">
        <v>420</v>
      </c>
      <c r="G253" s="46"/>
      <c r="H253" s="572">
        <f t="shared" si="6"/>
        <v>5.27</v>
      </c>
      <c r="I253" s="572">
        <f t="shared" si="6"/>
        <v>6.91</v>
      </c>
    </row>
    <row r="254" spans="1:9" ht="24" customHeight="1">
      <c r="A254" s="44" t="s">
        <v>238</v>
      </c>
      <c r="B254" s="44"/>
      <c r="C254" s="46" t="s">
        <v>245</v>
      </c>
      <c r="D254" s="46" t="s">
        <v>87</v>
      </c>
      <c r="E254" s="46" t="s">
        <v>211</v>
      </c>
      <c r="F254" s="46" t="s">
        <v>421</v>
      </c>
      <c r="G254" s="46"/>
      <c r="H254" s="572">
        <f t="shared" si="6"/>
        <v>5.27</v>
      </c>
      <c r="I254" s="572">
        <f t="shared" si="6"/>
        <v>6.91</v>
      </c>
    </row>
    <row r="255" spans="1:9" ht="24.75" customHeight="1">
      <c r="A255" s="255" t="s">
        <v>239</v>
      </c>
      <c r="B255" s="255"/>
      <c r="C255" s="46" t="s">
        <v>245</v>
      </c>
      <c r="D255" s="46" t="s">
        <v>87</v>
      </c>
      <c r="E255" s="46" t="s">
        <v>211</v>
      </c>
      <c r="F255" s="46" t="s">
        <v>421</v>
      </c>
      <c r="G255" s="46" t="s">
        <v>203</v>
      </c>
      <c r="H255" s="572">
        <v>5.27</v>
      </c>
      <c r="I255" s="572">
        <v>6.91</v>
      </c>
    </row>
    <row r="256" spans="1:9" s="9" customFormat="1" ht="37.5" customHeight="1">
      <c r="A256" s="560" t="s">
        <v>287</v>
      </c>
      <c r="B256" s="560"/>
      <c r="C256" s="45" t="s">
        <v>245</v>
      </c>
      <c r="D256" s="45" t="s">
        <v>246</v>
      </c>
      <c r="E256" s="45"/>
      <c r="F256" s="45"/>
      <c r="G256" s="45"/>
      <c r="H256" s="573">
        <f aca="true" t="shared" si="7" ref="H256:I258">H257</f>
        <v>137.91</v>
      </c>
      <c r="I256" s="573">
        <f t="shared" si="7"/>
        <v>119.46</v>
      </c>
    </row>
    <row r="257" spans="1:9" ht="26.25">
      <c r="A257" s="255" t="s">
        <v>320</v>
      </c>
      <c r="B257" s="255"/>
      <c r="C257" s="46" t="s">
        <v>245</v>
      </c>
      <c r="D257" s="46" t="s">
        <v>246</v>
      </c>
      <c r="E257" s="46" t="s">
        <v>222</v>
      </c>
      <c r="F257" s="46"/>
      <c r="G257" s="46"/>
      <c r="H257" s="565">
        <f t="shared" si="7"/>
        <v>137.91</v>
      </c>
      <c r="I257" s="565">
        <f t="shared" si="7"/>
        <v>119.46</v>
      </c>
    </row>
    <row r="258" spans="1:9" ht="12.75">
      <c r="A258" s="255" t="s">
        <v>101</v>
      </c>
      <c r="B258" s="255"/>
      <c r="C258" s="46" t="s">
        <v>245</v>
      </c>
      <c r="D258" s="46" t="s">
        <v>246</v>
      </c>
      <c r="E258" s="46" t="s">
        <v>222</v>
      </c>
      <c r="F258" s="46" t="s">
        <v>422</v>
      </c>
      <c r="G258" s="46"/>
      <c r="H258" s="572">
        <f t="shared" si="7"/>
        <v>137.91</v>
      </c>
      <c r="I258" s="572">
        <f t="shared" si="7"/>
        <v>119.46</v>
      </c>
    </row>
    <row r="259" spans="1:9" ht="68.25" customHeight="1">
      <c r="A259" s="263" t="s">
        <v>66</v>
      </c>
      <c r="B259" s="263"/>
      <c r="C259" s="46" t="s">
        <v>245</v>
      </c>
      <c r="D259" s="46" t="s">
        <v>246</v>
      </c>
      <c r="E259" s="46" t="s">
        <v>222</v>
      </c>
      <c r="F259" s="46" t="s">
        <v>423</v>
      </c>
      <c r="G259" s="46"/>
      <c r="H259" s="572">
        <f>H260+H265+18.44</f>
        <v>137.91</v>
      </c>
      <c r="I259" s="572">
        <f>I260+I265+I262-0.01</f>
        <v>119.46</v>
      </c>
    </row>
    <row r="260" spans="1:9" s="9" customFormat="1" ht="52.5">
      <c r="A260" s="254" t="s">
        <v>67</v>
      </c>
      <c r="B260" s="254"/>
      <c r="C260" s="45" t="s">
        <v>245</v>
      </c>
      <c r="D260" s="45" t="s">
        <v>246</v>
      </c>
      <c r="E260" s="45" t="s">
        <v>222</v>
      </c>
      <c r="F260" s="45" t="s">
        <v>424</v>
      </c>
      <c r="G260" s="45"/>
      <c r="H260" s="573">
        <f>H261</f>
        <v>82.55</v>
      </c>
      <c r="I260" s="573">
        <f>I261</f>
        <v>82.55</v>
      </c>
    </row>
    <row r="261" spans="1:9" ht="12.75">
      <c r="A261" s="44" t="s">
        <v>101</v>
      </c>
      <c r="B261" s="44"/>
      <c r="C261" s="46" t="s">
        <v>245</v>
      </c>
      <c r="D261" s="46" t="s">
        <v>246</v>
      </c>
      <c r="E261" s="46" t="s">
        <v>222</v>
      </c>
      <c r="F261" s="46" t="s">
        <v>424</v>
      </c>
      <c r="G261" s="46" t="s">
        <v>214</v>
      </c>
      <c r="H261" s="565">
        <v>82.55</v>
      </c>
      <c r="I261" s="565">
        <v>82.55</v>
      </c>
    </row>
    <row r="262" spans="1:9" ht="20.25" customHeight="1">
      <c r="A262" s="254" t="s">
        <v>515</v>
      </c>
      <c r="B262" s="44"/>
      <c r="C262" s="46" t="s">
        <v>245</v>
      </c>
      <c r="D262" s="46" t="s">
        <v>246</v>
      </c>
      <c r="E262" s="46" t="s">
        <v>222</v>
      </c>
      <c r="F262" s="45" t="s">
        <v>516</v>
      </c>
      <c r="G262" s="46"/>
      <c r="H262" s="657">
        <f>H263</f>
        <v>18.45</v>
      </c>
      <c r="I262" s="572">
        <f>I263</f>
        <v>0</v>
      </c>
    </row>
    <row r="263" spans="1:9" ht="20.25" customHeight="1">
      <c r="A263" s="44" t="s">
        <v>101</v>
      </c>
      <c r="B263" s="44"/>
      <c r="C263" s="46" t="s">
        <v>245</v>
      </c>
      <c r="D263" s="46" t="s">
        <v>246</v>
      </c>
      <c r="E263" s="46" t="s">
        <v>222</v>
      </c>
      <c r="F263" s="46" t="s">
        <v>516</v>
      </c>
      <c r="G263" s="46" t="s">
        <v>214</v>
      </c>
      <c r="H263" s="634">
        <v>18.45</v>
      </c>
      <c r="I263" s="572">
        <v>0</v>
      </c>
    </row>
    <row r="264" spans="1:9" ht="26.25" hidden="1">
      <c r="A264" s="263" t="s">
        <v>20</v>
      </c>
      <c r="B264" s="263"/>
      <c r="C264" s="46" t="s">
        <v>245</v>
      </c>
      <c r="D264" s="46" t="s">
        <v>246</v>
      </c>
      <c r="E264" s="46" t="s">
        <v>222</v>
      </c>
      <c r="F264" s="46" t="s">
        <v>425</v>
      </c>
      <c r="G264" s="46" t="s">
        <v>214</v>
      </c>
      <c r="H264" s="572">
        <v>25.6</v>
      </c>
      <c r="I264" s="572">
        <v>25.6</v>
      </c>
    </row>
    <row r="265" spans="1:9" s="9" customFormat="1" ht="42" customHeight="1">
      <c r="A265" s="264" t="s">
        <v>347</v>
      </c>
      <c r="B265" s="264"/>
      <c r="C265" s="45" t="s">
        <v>245</v>
      </c>
      <c r="D265" s="45" t="s">
        <v>246</v>
      </c>
      <c r="E265" s="45" t="s">
        <v>222</v>
      </c>
      <c r="F265" s="45" t="s">
        <v>343</v>
      </c>
      <c r="G265" s="45"/>
      <c r="H265" s="573">
        <f>H266</f>
        <v>36.92</v>
      </c>
      <c r="I265" s="573">
        <f>I266</f>
        <v>36.92</v>
      </c>
    </row>
    <row r="266" spans="1:9" ht="12.75">
      <c r="A266" s="44" t="s">
        <v>101</v>
      </c>
      <c r="B266" s="44"/>
      <c r="C266" s="46" t="s">
        <v>245</v>
      </c>
      <c r="D266" s="46" t="s">
        <v>246</v>
      </c>
      <c r="E266" s="46" t="s">
        <v>222</v>
      </c>
      <c r="F266" s="46" t="s">
        <v>343</v>
      </c>
      <c r="G266" s="46" t="s">
        <v>214</v>
      </c>
      <c r="H266" s="572">
        <v>36.92</v>
      </c>
      <c r="I266" s="572">
        <v>36.92</v>
      </c>
    </row>
    <row r="267" spans="1:9" ht="18" hidden="1">
      <c r="A267" s="338" t="s">
        <v>54</v>
      </c>
      <c r="B267" s="338"/>
      <c r="C267" s="331" t="s">
        <v>245</v>
      </c>
      <c r="D267" s="331" t="s">
        <v>246</v>
      </c>
      <c r="E267" s="331" t="s">
        <v>222</v>
      </c>
      <c r="F267" s="331" t="s">
        <v>68</v>
      </c>
      <c r="G267" s="331" t="s">
        <v>214</v>
      </c>
      <c r="H267" s="341">
        <v>22.9</v>
      </c>
      <c r="I267" s="341">
        <v>22.9</v>
      </c>
    </row>
    <row r="268" spans="1:9" ht="36" hidden="1">
      <c r="A268" s="336" t="s">
        <v>18</v>
      </c>
      <c r="B268" s="336"/>
      <c r="C268" s="331" t="s">
        <v>245</v>
      </c>
      <c r="D268" s="331" t="s">
        <v>246</v>
      </c>
      <c r="E268" s="331" t="s">
        <v>222</v>
      </c>
      <c r="F268" s="331" t="s">
        <v>68</v>
      </c>
      <c r="G268" s="331" t="s">
        <v>214</v>
      </c>
      <c r="H268" s="341">
        <v>22.9</v>
      </c>
      <c r="I268" s="341">
        <v>22.9</v>
      </c>
    </row>
    <row r="269" spans="1:9" ht="54" hidden="1">
      <c r="A269" s="338" t="s">
        <v>20</v>
      </c>
      <c r="B269" s="338"/>
      <c r="C269" s="331" t="s">
        <v>245</v>
      </c>
      <c r="D269" s="331" t="s">
        <v>246</v>
      </c>
      <c r="E269" s="331" t="s">
        <v>222</v>
      </c>
      <c r="F269" s="331" t="s">
        <v>68</v>
      </c>
      <c r="G269" s="331" t="s">
        <v>214</v>
      </c>
      <c r="H269" s="341">
        <v>22.9</v>
      </c>
      <c r="I269" s="341">
        <v>22.9</v>
      </c>
    </row>
    <row r="270" spans="1:9" ht="18">
      <c r="A270" s="358"/>
      <c r="B270" s="358"/>
      <c r="C270" s="325"/>
      <c r="D270" s="325"/>
      <c r="E270" s="325"/>
      <c r="F270" s="325"/>
      <c r="G270" s="325"/>
      <c r="H270" s="359"/>
      <c r="I270" s="359"/>
    </row>
    <row r="271" spans="1:9" ht="36" hidden="1">
      <c r="A271" s="358" t="s">
        <v>105</v>
      </c>
      <c r="B271" s="358"/>
      <c r="C271" s="325"/>
      <c r="D271" s="325" t="s">
        <v>187</v>
      </c>
      <c r="E271" s="325"/>
      <c r="F271" s="325"/>
      <c r="G271" s="325"/>
      <c r="H271" s="350"/>
      <c r="I271" s="350"/>
    </row>
    <row r="272" spans="1:9" ht="18" hidden="1">
      <c r="A272" s="360"/>
      <c r="B272" s="360"/>
      <c r="C272" s="325"/>
      <c r="D272" s="361"/>
      <c r="E272" s="361"/>
      <c r="F272" s="361"/>
      <c r="G272" s="361"/>
      <c r="H272" s="362"/>
      <c r="I272" s="362"/>
    </row>
    <row r="273" spans="1:9" ht="17.25">
      <c r="A273" s="363"/>
      <c r="B273" s="363"/>
      <c r="C273" s="361"/>
      <c r="D273" s="361"/>
      <c r="E273" s="361"/>
      <c r="F273" s="361"/>
      <c r="G273" s="361"/>
      <c r="H273" s="362"/>
      <c r="I273" s="362"/>
    </row>
    <row r="274" spans="1:9" ht="18">
      <c r="A274" s="358"/>
      <c r="B274" s="358"/>
      <c r="C274" s="325"/>
      <c r="D274" s="325"/>
      <c r="E274" s="325"/>
      <c r="F274" s="325"/>
      <c r="G274" s="325"/>
      <c r="H274" s="350"/>
      <c r="I274" s="350"/>
    </row>
    <row r="275" spans="1:9" ht="18">
      <c r="A275" s="358"/>
      <c r="B275" s="358"/>
      <c r="C275" s="325"/>
      <c r="D275" s="325"/>
      <c r="E275" s="325"/>
      <c r="F275" s="325"/>
      <c r="G275" s="325"/>
      <c r="H275" s="350"/>
      <c r="I275" s="350"/>
    </row>
    <row r="276" spans="1:9" ht="13.5">
      <c r="A276" s="133"/>
      <c r="B276" s="133"/>
      <c r="C276" s="101"/>
      <c r="D276" s="101"/>
      <c r="E276" s="101"/>
      <c r="F276" s="101"/>
      <c r="G276" s="101"/>
      <c r="H276" s="134"/>
      <c r="I276" s="134"/>
    </row>
    <row r="277" spans="1:9" ht="13.5">
      <c r="A277" s="133"/>
      <c r="B277" s="133"/>
      <c r="C277" s="101"/>
      <c r="D277" s="101"/>
      <c r="E277" s="101"/>
      <c r="F277" s="101"/>
      <c r="G277" s="101"/>
      <c r="H277" s="134"/>
      <c r="I277" s="134"/>
    </row>
    <row r="278" spans="1:9" ht="13.5">
      <c r="A278" s="138"/>
      <c r="B278" s="138"/>
      <c r="C278" s="135"/>
      <c r="D278" s="135"/>
      <c r="E278" s="135"/>
      <c r="F278" s="135"/>
      <c r="G278" s="101"/>
      <c r="H278" s="134"/>
      <c r="I278" s="134"/>
    </row>
    <row r="279" spans="1:9" ht="13.5">
      <c r="A279" s="137"/>
      <c r="B279" s="137"/>
      <c r="C279" s="135"/>
      <c r="D279" s="135"/>
      <c r="E279" s="135"/>
      <c r="F279" s="135"/>
      <c r="G279" s="135"/>
      <c r="H279" s="136"/>
      <c r="I279" s="136"/>
    </row>
    <row r="280" spans="1:9" ht="13.5">
      <c r="A280" s="104"/>
      <c r="B280" s="104"/>
      <c r="C280" s="101"/>
      <c r="D280" s="101"/>
      <c r="E280" s="101"/>
      <c r="F280" s="101"/>
      <c r="G280" s="101"/>
      <c r="H280" s="134"/>
      <c r="I280" s="134"/>
    </row>
    <row r="281" spans="1:9" ht="13.5">
      <c r="A281" s="105"/>
      <c r="B281" s="105"/>
      <c r="C281" s="101"/>
      <c r="D281" s="101"/>
      <c r="E281" s="101"/>
      <c r="F281" s="101"/>
      <c r="G281" s="101"/>
      <c r="H281" s="134"/>
      <c r="I281" s="134"/>
    </row>
    <row r="282" spans="1:9" ht="13.5">
      <c r="A282" s="105"/>
      <c r="B282" s="105"/>
      <c r="C282" s="101"/>
      <c r="D282" s="101"/>
      <c r="E282" s="101"/>
      <c r="F282" s="101"/>
      <c r="G282" s="101"/>
      <c r="H282" s="134"/>
      <c r="I282" s="134"/>
    </row>
    <row r="283" spans="1:9" ht="13.5">
      <c r="A283" s="105"/>
      <c r="B283" s="105"/>
      <c r="C283" s="101"/>
      <c r="D283" s="101"/>
      <c r="E283" s="101"/>
      <c r="F283" s="101"/>
      <c r="G283" s="101"/>
      <c r="H283" s="134"/>
      <c r="I283" s="134"/>
    </row>
    <row r="284" spans="1:9" ht="13.5">
      <c r="A284" s="137"/>
      <c r="B284" s="137"/>
      <c r="C284" s="101"/>
      <c r="D284" s="135"/>
      <c r="E284" s="135"/>
      <c r="F284" s="135"/>
      <c r="G284" s="135"/>
      <c r="H284" s="136"/>
      <c r="I284" s="136"/>
    </row>
    <row r="285" spans="1:9" ht="13.5">
      <c r="A285" s="133"/>
      <c r="B285" s="133"/>
      <c r="C285" s="101"/>
      <c r="D285" s="101"/>
      <c r="E285" s="101"/>
      <c r="F285" s="101"/>
      <c r="G285" s="101"/>
      <c r="H285" s="134"/>
      <c r="I285" s="134"/>
    </row>
    <row r="286" spans="1:9" ht="13.5">
      <c r="A286" s="133"/>
      <c r="B286" s="133"/>
      <c r="C286" s="101"/>
      <c r="D286" s="101"/>
      <c r="E286" s="101"/>
      <c r="F286" s="101"/>
      <c r="G286" s="101"/>
      <c r="H286" s="134"/>
      <c r="I286" s="134"/>
    </row>
    <row r="287" spans="1:9" ht="13.5">
      <c r="A287" s="133"/>
      <c r="B287" s="133"/>
      <c r="C287" s="101"/>
      <c r="D287" s="101"/>
      <c r="E287" s="101"/>
      <c r="F287" s="101"/>
      <c r="G287" s="101"/>
      <c r="H287" s="134"/>
      <c r="I287" s="134"/>
    </row>
    <row r="288" spans="1:9" ht="13.5">
      <c r="A288" s="133"/>
      <c r="B288" s="133"/>
      <c r="C288" s="101"/>
      <c r="D288" s="101"/>
      <c r="E288" s="101"/>
      <c r="F288" s="101"/>
      <c r="G288" s="101"/>
      <c r="H288" s="134"/>
      <c r="I288" s="134"/>
    </row>
    <row r="289" spans="1:9" ht="13.5">
      <c r="A289" s="100"/>
      <c r="B289" s="100"/>
      <c r="C289" s="101"/>
      <c r="D289" s="135"/>
      <c r="E289" s="135"/>
      <c r="F289" s="135"/>
      <c r="G289" s="135"/>
      <c r="H289" s="136"/>
      <c r="I289" s="136"/>
    </row>
    <row r="290" spans="1:9" s="9" customFormat="1" ht="13.5">
      <c r="A290" s="137"/>
      <c r="B290" s="137"/>
      <c r="C290" s="135"/>
      <c r="D290" s="135"/>
      <c r="E290" s="135"/>
      <c r="F290" s="135"/>
      <c r="G290" s="135"/>
      <c r="H290" s="136"/>
      <c r="I290" s="136"/>
    </row>
    <row r="291" spans="1:9" ht="13.5">
      <c r="A291" s="137"/>
      <c r="B291" s="137"/>
      <c r="C291" s="135"/>
      <c r="D291" s="135"/>
      <c r="E291" s="135"/>
      <c r="F291" s="135"/>
      <c r="G291" s="135"/>
      <c r="H291" s="136"/>
      <c r="I291" s="136"/>
    </row>
    <row r="292" spans="1:9" ht="13.5">
      <c r="A292" s="105"/>
      <c r="B292" s="105"/>
      <c r="C292" s="101"/>
      <c r="D292" s="101"/>
      <c r="E292" s="101"/>
      <c r="F292" s="101"/>
      <c r="G292" s="101"/>
      <c r="H292" s="134"/>
      <c r="I292" s="134"/>
    </row>
    <row r="293" spans="1:9" ht="13.5">
      <c r="A293" s="133"/>
      <c r="B293" s="133"/>
      <c r="C293" s="101"/>
      <c r="D293" s="101"/>
      <c r="E293" s="101"/>
      <c r="F293" s="101"/>
      <c r="G293" s="101"/>
      <c r="H293" s="134"/>
      <c r="I293" s="134"/>
    </row>
    <row r="294" spans="1:9" ht="13.5">
      <c r="A294" s="133"/>
      <c r="B294" s="133"/>
      <c r="C294" s="101"/>
      <c r="D294" s="101"/>
      <c r="E294" s="101"/>
      <c r="F294" s="101"/>
      <c r="G294" s="101"/>
      <c r="H294" s="134"/>
      <c r="I294" s="134"/>
    </row>
    <row r="295" spans="1:9" ht="13.5">
      <c r="A295" s="133"/>
      <c r="B295" s="133"/>
      <c r="C295" s="101"/>
      <c r="D295" s="101"/>
      <c r="E295" s="101"/>
      <c r="F295" s="101"/>
      <c r="G295" s="101"/>
      <c r="H295" s="134"/>
      <c r="I295" s="134"/>
    </row>
    <row r="296" spans="1:9" s="9" customFormat="1" ht="13.5">
      <c r="A296" s="137"/>
      <c r="B296" s="137"/>
      <c r="C296" s="135"/>
      <c r="D296" s="135"/>
      <c r="E296" s="135"/>
      <c r="F296" s="135"/>
      <c r="G296" s="135"/>
      <c r="H296" s="136"/>
      <c r="I296" s="136"/>
    </row>
    <row r="297" spans="1:9" ht="13.5">
      <c r="A297" s="137"/>
      <c r="B297" s="137"/>
      <c r="C297" s="135"/>
      <c r="D297" s="135"/>
      <c r="E297" s="135"/>
      <c r="F297" s="135"/>
      <c r="G297" s="135"/>
      <c r="H297" s="136"/>
      <c r="I297" s="136"/>
    </row>
    <row r="298" spans="1:9" ht="13.5">
      <c r="A298" s="104"/>
      <c r="B298" s="104"/>
      <c r="C298" s="101"/>
      <c r="D298" s="101"/>
      <c r="E298" s="101"/>
      <c r="F298" s="101"/>
      <c r="G298" s="101"/>
      <c r="H298" s="134"/>
      <c r="I298" s="134"/>
    </row>
    <row r="299" spans="1:9" ht="13.5">
      <c r="A299" s="105"/>
      <c r="B299" s="105"/>
      <c r="C299" s="101"/>
      <c r="D299" s="101"/>
      <c r="E299" s="101"/>
      <c r="F299" s="101"/>
      <c r="G299" s="101"/>
      <c r="H299" s="134"/>
      <c r="I299" s="134"/>
    </row>
    <row r="300" spans="1:9" ht="13.5">
      <c r="A300" s="105"/>
      <c r="B300" s="105"/>
      <c r="C300" s="101"/>
      <c r="D300" s="101"/>
      <c r="E300" s="101"/>
      <c r="F300" s="101"/>
      <c r="G300" s="101"/>
      <c r="H300" s="134"/>
      <c r="I300" s="134"/>
    </row>
    <row r="301" spans="1:9" ht="13.5">
      <c r="A301" s="105"/>
      <c r="B301" s="105"/>
      <c r="C301" s="101"/>
      <c r="D301" s="101"/>
      <c r="E301" s="101"/>
      <c r="F301" s="101"/>
      <c r="G301" s="101"/>
      <c r="H301" s="134"/>
      <c r="I301" s="134"/>
    </row>
    <row r="302" spans="1:9" ht="13.5">
      <c r="A302" s="137"/>
      <c r="B302" s="137"/>
      <c r="C302" s="135"/>
      <c r="D302" s="135"/>
      <c r="E302" s="135"/>
      <c r="F302" s="135"/>
      <c r="G302" s="135"/>
      <c r="H302" s="136"/>
      <c r="I302" s="136"/>
    </row>
    <row r="303" spans="1:9" ht="13.5">
      <c r="A303" s="104"/>
      <c r="B303" s="104"/>
      <c r="C303" s="101"/>
      <c r="D303" s="101"/>
      <c r="E303" s="101"/>
      <c r="F303" s="101"/>
      <c r="G303" s="101"/>
      <c r="H303" s="134"/>
      <c r="I303" s="134"/>
    </row>
    <row r="304" spans="1:9" ht="13.5">
      <c r="A304" s="133"/>
      <c r="B304" s="133"/>
      <c r="C304" s="101"/>
      <c r="D304" s="101"/>
      <c r="E304" s="101"/>
      <c r="F304" s="101"/>
      <c r="G304" s="101"/>
      <c r="H304" s="134"/>
      <c r="I304" s="134"/>
    </row>
    <row r="305" spans="1:9" ht="13.5">
      <c r="A305" s="105"/>
      <c r="B305" s="105"/>
      <c r="C305" s="101"/>
      <c r="D305" s="101"/>
      <c r="E305" s="101"/>
      <c r="F305" s="101"/>
      <c r="G305" s="101"/>
      <c r="H305" s="134"/>
      <c r="I305" s="134"/>
    </row>
    <row r="306" spans="1:9" ht="13.5">
      <c r="A306" s="105"/>
      <c r="B306" s="105"/>
      <c r="C306" s="101"/>
      <c r="D306" s="101"/>
      <c r="E306" s="101"/>
      <c r="F306" s="101"/>
      <c r="G306" s="101"/>
      <c r="H306" s="134"/>
      <c r="I306" s="134"/>
    </row>
    <row r="307" spans="1:9" s="4" customFormat="1" ht="13.5">
      <c r="A307" s="100"/>
      <c r="B307" s="100"/>
      <c r="C307" s="135"/>
      <c r="D307" s="135"/>
      <c r="E307" s="135"/>
      <c r="F307" s="135"/>
      <c r="G307" s="135"/>
      <c r="H307" s="139"/>
      <c r="I307" s="139"/>
    </row>
    <row r="308" spans="1:9" ht="13.5">
      <c r="A308" s="140"/>
      <c r="B308" s="140"/>
      <c r="C308" s="135"/>
      <c r="D308" s="135"/>
      <c r="E308" s="135"/>
      <c r="F308" s="135"/>
      <c r="G308" s="135"/>
      <c r="H308" s="139"/>
      <c r="I308" s="139"/>
    </row>
    <row r="309" spans="1:9" ht="14.25">
      <c r="A309" s="141"/>
      <c r="B309" s="141"/>
      <c r="C309" s="135"/>
      <c r="D309" s="135"/>
      <c r="E309" s="135"/>
      <c r="F309" s="135"/>
      <c r="G309" s="135"/>
      <c r="H309" s="139"/>
      <c r="I309" s="139"/>
    </row>
    <row r="310" spans="1:9" ht="14.25">
      <c r="A310" s="103"/>
      <c r="B310" s="103"/>
      <c r="C310" s="135"/>
      <c r="D310" s="135"/>
      <c r="E310" s="135"/>
      <c r="F310" s="140"/>
      <c r="G310" s="135"/>
      <c r="H310" s="139"/>
      <c r="I310" s="139"/>
    </row>
    <row r="311" spans="1:9" ht="13.5">
      <c r="A311" s="105"/>
      <c r="B311" s="105"/>
      <c r="C311" s="101"/>
      <c r="D311" s="101"/>
      <c r="E311" s="101"/>
      <c r="F311" s="106"/>
      <c r="G311" s="101"/>
      <c r="H311" s="102"/>
      <c r="I311" s="102"/>
    </row>
    <row r="312" spans="1:9" ht="13.5">
      <c r="A312" s="138"/>
      <c r="B312" s="138"/>
      <c r="C312" s="135"/>
      <c r="D312" s="135"/>
      <c r="E312" s="135"/>
      <c r="F312" s="135"/>
      <c r="G312" s="135"/>
      <c r="H312" s="139"/>
      <c r="I312" s="139"/>
    </row>
    <row r="313" spans="1:9" ht="14.25">
      <c r="A313" s="103"/>
      <c r="B313" s="103"/>
      <c r="C313" s="135"/>
      <c r="D313" s="135"/>
      <c r="E313" s="135"/>
      <c r="F313" s="135"/>
      <c r="G313" s="135"/>
      <c r="H313" s="139"/>
      <c r="I313" s="139"/>
    </row>
    <row r="314" spans="1:9" ht="14.25">
      <c r="A314" s="103"/>
      <c r="B314" s="103"/>
      <c r="C314" s="135"/>
      <c r="D314" s="135"/>
      <c r="E314" s="135"/>
      <c r="F314" s="135"/>
      <c r="G314" s="135"/>
      <c r="H314" s="139"/>
      <c r="I314" s="139"/>
    </row>
    <row r="315" spans="1:9" ht="14.25">
      <c r="A315" s="103"/>
      <c r="B315" s="103"/>
      <c r="C315" s="135"/>
      <c r="D315" s="135"/>
      <c r="E315" s="135"/>
      <c r="F315" s="135"/>
      <c r="G315" s="135"/>
      <c r="H315" s="139"/>
      <c r="I315" s="139"/>
    </row>
    <row r="316" spans="1:9" ht="14.25">
      <c r="A316" s="103"/>
      <c r="B316" s="103"/>
      <c r="C316" s="135"/>
      <c r="D316" s="135"/>
      <c r="E316" s="135"/>
      <c r="F316" s="135"/>
      <c r="G316" s="135"/>
      <c r="H316" s="139"/>
      <c r="I316" s="139"/>
    </row>
    <row r="317" spans="1:9" ht="14.25">
      <c r="A317" s="103"/>
      <c r="B317" s="103"/>
      <c r="C317" s="135"/>
      <c r="D317" s="135"/>
      <c r="E317" s="135"/>
      <c r="F317" s="135"/>
      <c r="G317" s="135"/>
      <c r="H317" s="139"/>
      <c r="I317" s="139"/>
    </row>
    <row r="318" spans="1:9" ht="14.25">
      <c r="A318" s="103"/>
      <c r="B318" s="103"/>
      <c r="C318" s="135"/>
      <c r="D318" s="135"/>
      <c r="E318" s="135"/>
      <c r="F318" s="135"/>
      <c r="G318" s="135"/>
      <c r="H318" s="136"/>
      <c r="I318" s="136"/>
    </row>
    <row r="319" spans="1:9" ht="14.25">
      <c r="A319" s="103"/>
      <c r="B319" s="103"/>
      <c r="C319" s="135"/>
      <c r="D319" s="135"/>
      <c r="E319" s="135"/>
      <c r="F319" s="135"/>
      <c r="G319" s="135"/>
      <c r="H319" s="136"/>
      <c r="I319" s="136"/>
    </row>
    <row r="320" spans="1:9" ht="14.25">
      <c r="A320" s="103"/>
      <c r="B320" s="103"/>
      <c r="C320" s="135"/>
      <c r="D320" s="135"/>
      <c r="E320" s="135"/>
      <c r="F320" s="135"/>
      <c r="G320" s="135"/>
      <c r="H320" s="139"/>
      <c r="I320" s="139"/>
    </row>
    <row r="321" spans="1:9" ht="14.25">
      <c r="A321" s="103"/>
      <c r="B321" s="103"/>
      <c r="C321" s="135"/>
      <c r="D321" s="135"/>
      <c r="E321" s="135"/>
      <c r="F321" s="135"/>
      <c r="G321" s="135"/>
      <c r="H321" s="139"/>
      <c r="I321" s="139"/>
    </row>
    <row r="322" spans="1:9" ht="14.25">
      <c r="A322" s="103"/>
      <c r="B322" s="103"/>
      <c r="C322" s="135"/>
      <c r="D322" s="135"/>
      <c r="E322" s="135"/>
      <c r="F322" s="135"/>
      <c r="G322" s="135"/>
      <c r="H322" s="139"/>
      <c r="I322" s="139"/>
    </row>
    <row r="323" spans="1:9" ht="14.25">
      <c r="A323" s="103"/>
      <c r="B323" s="103"/>
      <c r="C323" s="135"/>
      <c r="D323" s="135"/>
      <c r="E323" s="135"/>
      <c r="F323" s="135"/>
      <c r="G323" s="135"/>
      <c r="H323" s="139"/>
      <c r="I323" s="139"/>
    </row>
    <row r="324" spans="1:9" ht="14.25">
      <c r="A324" s="103"/>
      <c r="B324" s="103"/>
      <c r="C324" s="135"/>
      <c r="D324" s="135"/>
      <c r="E324" s="135"/>
      <c r="F324" s="135"/>
      <c r="G324" s="135"/>
      <c r="H324" s="136"/>
      <c r="I324" s="136"/>
    </row>
    <row r="325" spans="1:9" ht="14.25">
      <c r="A325" s="103"/>
      <c r="B325" s="103"/>
      <c r="C325" s="135"/>
      <c r="D325" s="135"/>
      <c r="E325" s="135"/>
      <c r="F325" s="135"/>
      <c r="G325" s="135"/>
      <c r="H325" s="136"/>
      <c r="I325" s="136"/>
    </row>
    <row r="326" spans="1:9" ht="14.25">
      <c r="A326" s="103"/>
      <c r="B326" s="103"/>
      <c r="C326" s="135"/>
      <c r="D326" s="135"/>
      <c r="E326" s="135"/>
      <c r="F326" s="135"/>
      <c r="G326" s="135"/>
      <c r="H326" s="139"/>
      <c r="I326" s="139"/>
    </row>
    <row r="327" spans="1:9" ht="14.25">
      <c r="A327" s="103"/>
      <c r="B327" s="103"/>
      <c r="C327" s="135"/>
      <c r="D327" s="135"/>
      <c r="E327" s="135"/>
      <c r="F327" s="135"/>
      <c r="G327" s="135"/>
      <c r="H327" s="139"/>
      <c r="I327" s="139"/>
    </row>
    <row r="328" spans="1:9" ht="14.25">
      <c r="A328" s="103"/>
      <c r="B328" s="103"/>
      <c r="C328" s="135"/>
      <c r="D328" s="135"/>
      <c r="E328" s="135"/>
      <c r="F328" s="135"/>
      <c r="G328" s="135"/>
      <c r="H328" s="139"/>
      <c r="I328" s="139"/>
    </row>
    <row r="329" spans="1:9" ht="14.25">
      <c r="A329" s="103"/>
      <c r="B329" s="103"/>
      <c r="C329" s="135"/>
      <c r="D329" s="135"/>
      <c r="E329" s="135"/>
      <c r="F329" s="135"/>
      <c r="G329" s="135"/>
      <c r="H329" s="139"/>
      <c r="I329" s="139"/>
    </row>
    <row r="330" spans="1:9" ht="14.25">
      <c r="A330" s="103"/>
      <c r="B330" s="103"/>
      <c r="C330" s="135"/>
      <c r="D330" s="135"/>
      <c r="E330" s="135"/>
      <c r="F330" s="135"/>
      <c r="G330" s="135"/>
      <c r="H330" s="136"/>
      <c r="I330" s="136"/>
    </row>
    <row r="331" spans="1:9" ht="14.25">
      <c r="A331" s="103"/>
      <c r="B331" s="103"/>
      <c r="C331" s="135"/>
      <c r="D331" s="135"/>
      <c r="E331" s="135"/>
      <c r="F331" s="135"/>
      <c r="G331" s="135"/>
      <c r="H331" s="136"/>
      <c r="I331" s="136"/>
    </row>
    <row r="332" spans="1:9" ht="14.25">
      <c r="A332" s="103"/>
      <c r="B332" s="103"/>
      <c r="C332" s="135"/>
      <c r="D332" s="135"/>
      <c r="E332" s="135"/>
      <c r="F332" s="135"/>
      <c r="G332" s="135"/>
      <c r="H332" s="136"/>
      <c r="I332" s="136"/>
    </row>
    <row r="333" spans="1:9" ht="13.5">
      <c r="A333" s="105"/>
      <c r="B333" s="105"/>
      <c r="C333" s="101"/>
      <c r="D333" s="101"/>
      <c r="E333" s="101"/>
      <c r="F333" s="101"/>
      <c r="G333" s="101"/>
      <c r="H333" s="102"/>
      <c r="I333" s="102"/>
    </row>
    <row r="334" spans="1:9" ht="13.5">
      <c r="A334" s="104"/>
      <c r="B334" s="104"/>
      <c r="C334" s="101"/>
      <c r="D334" s="101"/>
      <c r="E334" s="101"/>
      <c r="F334" s="101"/>
      <c r="G334" s="101"/>
      <c r="H334" s="102"/>
      <c r="I334" s="102"/>
    </row>
    <row r="335" spans="1:9" ht="13.5">
      <c r="A335" s="105"/>
      <c r="B335" s="105"/>
      <c r="C335" s="101"/>
      <c r="D335" s="101"/>
      <c r="E335" s="101"/>
      <c r="F335" s="101"/>
      <c r="G335" s="101"/>
      <c r="H335" s="102"/>
      <c r="I335" s="102"/>
    </row>
    <row r="336" spans="1:9" ht="13.5">
      <c r="A336" s="105"/>
      <c r="B336" s="105"/>
      <c r="C336" s="101"/>
      <c r="D336" s="101"/>
      <c r="E336" s="101"/>
      <c r="F336" s="101"/>
      <c r="G336" s="101"/>
      <c r="H336" s="102"/>
      <c r="I336" s="102"/>
    </row>
    <row r="337" spans="1:9" ht="13.5">
      <c r="A337" s="105"/>
      <c r="B337" s="105"/>
      <c r="C337" s="101"/>
      <c r="D337" s="101"/>
      <c r="E337" s="101"/>
      <c r="F337" s="101"/>
      <c r="G337" s="101"/>
      <c r="H337" s="134"/>
      <c r="I337" s="134"/>
    </row>
    <row r="338" spans="1:9" ht="13.5">
      <c r="A338" s="105"/>
      <c r="B338" s="105"/>
      <c r="C338" s="101"/>
      <c r="D338" s="101"/>
      <c r="E338" s="101"/>
      <c r="F338" s="101"/>
      <c r="G338" s="101"/>
      <c r="H338" s="134"/>
      <c r="I338" s="134"/>
    </row>
    <row r="339" spans="1:9" ht="13.5">
      <c r="A339" s="105"/>
      <c r="B339" s="105"/>
      <c r="C339" s="101"/>
      <c r="D339" s="101"/>
      <c r="E339" s="101"/>
      <c r="F339" s="101"/>
      <c r="G339" s="101"/>
      <c r="H339" s="102"/>
      <c r="I339" s="102"/>
    </row>
    <row r="340" spans="1:9" ht="13.5">
      <c r="A340" s="100"/>
      <c r="B340" s="100"/>
      <c r="C340" s="135"/>
      <c r="D340" s="135"/>
      <c r="E340" s="135"/>
      <c r="F340" s="101"/>
      <c r="G340" s="101"/>
      <c r="H340" s="102"/>
      <c r="I340" s="102"/>
    </row>
    <row r="341" spans="1:9" ht="13.5">
      <c r="A341" s="100"/>
      <c r="B341" s="100"/>
      <c r="C341" s="135"/>
      <c r="D341" s="135"/>
      <c r="E341" s="135"/>
      <c r="F341" s="135"/>
      <c r="G341" s="101"/>
      <c r="H341" s="136"/>
      <c r="I341" s="136"/>
    </row>
    <row r="342" spans="1:9" ht="14.25">
      <c r="A342" s="103"/>
      <c r="B342" s="103"/>
      <c r="C342" s="101"/>
      <c r="D342" s="101"/>
      <c r="E342" s="101"/>
      <c r="F342" s="101"/>
      <c r="G342" s="101"/>
      <c r="H342" s="134"/>
      <c r="I342" s="134"/>
    </row>
    <row r="343" spans="1:9" ht="13.5">
      <c r="A343" s="104"/>
      <c r="B343" s="104"/>
      <c r="C343" s="101"/>
      <c r="D343" s="101"/>
      <c r="E343" s="101"/>
      <c r="F343" s="101"/>
      <c r="G343" s="101"/>
      <c r="H343" s="134"/>
      <c r="I343" s="134"/>
    </row>
    <row r="344" spans="1:9" ht="13.5">
      <c r="A344" s="105"/>
      <c r="B344" s="105"/>
      <c r="C344" s="101"/>
      <c r="D344" s="101"/>
      <c r="E344" s="101"/>
      <c r="F344" s="101"/>
      <c r="G344" s="101"/>
      <c r="H344" s="134"/>
      <c r="I344" s="134"/>
    </row>
    <row r="345" spans="1:9" ht="13.5">
      <c r="A345" s="105"/>
      <c r="B345" s="105"/>
      <c r="C345" s="101"/>
      <c r="D345" s="101"/>
      <c r="E345" s="101"/>
      <c r="F345" s="101"/>
      <c r="G345" s="101"/>
      <c r="H345" s="134"/>
      <c r="I345" s="134"/>
    </row>
    <row r="346" spans="1:9" ht="13.5">
      <c r="A346" s="100"/>
      <c r="B346" s="100"/>
      <c r="C346" s="135"/>
      <c r="D346" s="135"/>
      <c r="E346" s="135"/>
      <c r="F346" s="135"/>
      <c r="G346" s="101"/>
      <c r="H346" s="136"/>
      <c r="I346" s="136"/>
    </row>
    <row r="347" spans="1:9" ht="14.25">
      <c r="A347" s="103"/>
      <c r="B347" s="103"/>
      <c r="C347" s="101"/>
      <c r="D347" s="101"/>
      <c r="E347" s="101"/>
      <c r="F347" s="101"/>
      <c r="G347" s="101"/>
      <c r="H347" s="134"/>
      <c r="I347" s="134"/>
    </row>
    <row r="348" spans="1:9" ht="13.5">
      <c r="A348" s="104"/>
      <c r="B348" s="104"/>
      <c r="C348" s="101"/>
      <c r="D348" s="101"/>
      <c r="E348" s="101"/>
      <c r="F348" s="101"/>
      <c r="G348" s="101"/>
      <c r="H348" s="134"/>
      <c r="I348" s="134"/>
    </row>
    <row r="349" spans="1:9" ht="13.5">
      <c r="A349" s="105"/>
      <c r="B349" s="105"/>
      <c r="C349" s="101"/>
      <c r="D349" s="101"/>
      <c r="E349" s="101"/>
      <c r="F349" s="101"/>
      <c r="G349" s="101"/>
      <c r="H349" s="134"/>
      <c r="I349" s="134"/>
    </row>
    <row r="350" spans="1:9" ht="13.5">
      <c r="A350" s="105"/>
      <c r="B350" s="105"/>
      <c r="C350" s="101"/>
      <c r="D350" s="101"/>
      <c r="E350" s="101"/>
      <c r="F350" s="101"/>
      <c r="G350" s="101"/>
      <c r="H350" s="134"/>
      <c r="I350" s="134"/>
    </row>
    <row r="351" spans="1:9" ht="13.5">
      <c r="A351" s="133"/>
      <c r="B351" s="133"/>
      <c r="C351" s="101"/>
      <c r="D351" s="101"/>
      <c r="E351" s="101"/>
      <c r="F351" s="101"/>
      <c r="G351" s="101"/>
      <c r="H351" s="134"/>
      <c r="I351" s="134"/>
    </row>
    <row r="352" spans="1:9" ht="13.5">
      <c r="A352" s="100"/>
      <c r="B352" s="100"/>
      <c r="C352" s="101"/>
      <c r="D352" s="135"/>
      <c r="E352" s="135"/>
      <c r="F352" s="135"/>
      <c r="G352" s="135"/>
      <c r="H352" s="136"/>
      <c r="I352" s="136"/>
    </row>
    <row r="353" spans="1:9" ht="14.25">
      <c r="A353" s="103"/>
      <c r="B353" s="103"/>
      <c r="C353" s="101"/>
      <c r="D353" s="101"/>
      <c r="E353" s="101"/>
      <c r="F353" s="101"/>
      <c r="G353" s="101"/>
      <c r="H353" s="134"/>
      <c r="I353" s="134"/>
    </row>
    <row r="354" spans="1:9" ht="13.5">
      <c r="A354" s="133"/>
      <c r="B354" s="133"/>
      <c r="C354" s="101"/>
      <c r="D354" s="101"/>
      <c r="E354" s="101"/>
      <c r="F354" s="101"/>
      <c r="G354" s="101"/>
      <c r="H354" s="134"/>
      <c r="I354" s="134"/>
    </row>
    <row r="355" spans="1:9" ht="13.5">
      <c r="A355" s="133"/>
      <c r="B355" s="133"/>
      <c r="C355" s="101"/>
      <c r="D355" s="101"/>
      <c r="E355" s="101"/>
      <c r="F355" s="101"/>
      <c r="G355" s="101"/>
      <c r="H355" s="134"/>
      <c r="I355" s="134"/>
    </row>
    <row r="356" spans="1:9" ht="13.5">
      <c r="A356" s="133"/>
      <c r="B356" s="133"/>
      <c r="C356" s="101"/>
      <c r="D356" s="101"/>
      <c r="E356" s="101"/>
      <c r="F356" s="101"/>
      <c r="G356" s="101"/>
      <c r="H356" s="134"/>
      <c r="I356" s="134"/>
    </row>
    <row r="357" spans="1:9" ht="14.25">
      <c r="A357" s="103"/>
      <c r="B357" s="103"/>
      <c r="C357" s="101"/>
      <c r="D357" s="135"/>
      <c r="E357" s="135"/>
      <c r="F357" s="135"/>
      <c r="G357" s="135"/>
      <c r="H357" s="102"/>
      <c r="I357" s="102"/>
    </row>
    <row r="358" spans="1:9" ht="13.5">
      <c r="A358" s="104"/>
      <c r="B358" s="104"/>
      <c r="C358" s="101"/>
      <c r="D358" s="101"/>
      <c r="E358" s="101"/>
      <c r="F358" s="101"/>
      <c r="G358" s="101"/>
      <c r="H358" s="102"/>
      <c r="I358" s="102"/>
    </row>
    <row r="359" spans="1:9" ht="13.5">
      <c r="A359" s="105"/>
      <c r="B359" s="105"/>
      <c r="C359" s="101"/>
      <c r="D359" s="101"/>
      <c r="E359" s="101"/>
      <c r="F359" s="101"/>
      <c r="G359" s="101"/>
      <c r="H359" s="102"/>
      <c r="I359" s="102"/>
    </row>
    <row r="360" spans="1:9" ht="13.5">
      <c r="A360" s="105"/>
      <c r="B360" s="105"/>
      <c r="C360" s="101"/>
      <c r="D360" s="101"/>
      <c r="E360" s="101"/>
      <c r="F360" s="101"/>
      <c r="G360" s="101"/>
      <c r="H360" s="102"/>
      <c r="I360" s="102"/>
    </row>
    <row r="361" spans="1:9" ht="13.5">
      <c r="A361" s="105"/>
      <c r="B361" s="105"/>
      <c r="C361" s="101"/>
      <c r="D361" s="101"/>
      <c r="E361" s="101"/>
      <c r="F361" s="101"/>
      <c r="G361" s="101"/>
      <c r="H361" s="134"/>
      <c r="I361" s="134"/>
    </row>
    <row r="362" spans="1:9" ht="13.5">
      <c r="A362" s="105"/>
      <c r="B362" s="105"/>
      <c r="C362" s="101"/>
      <c r="D362" s="101"/>
      <c r="E362" s="101"/>
      <c r="F362" s="101"/>
      <c r="G362" s="101"/>
      <c r="H362" s="134"/>
      <c r="I362" s="134"/>
    </row>
    <row r="363" spans="1:9" ht="13.5">
      <c r="A363" s="100"/>
      <c r="B363" s="100"/>
      <c r="C363" s="101"/>
      <c r="D363" s="101"/>
      <c r="E363" s="101"/>
      <c r="F363" s="135"/>
      <c r="G363" s="135"/>
      <c r="H363" s="136"/>
      <c r="I363" s="136"/>
    </row>
    <row r="364" spans="1:9" ht="14.25">
      <c r="A364" s="103"/>
      <c r="B364" s="103"/>
      <c r="C364" s="101"/>
      <c r="D364" s="101"/>
      <c r="E364" s="101"/>
      <c r="F364" s="101"/>
      <c r="G364" s="101"/>
      <c r="H364" s="134"/>
      <c r="I364" s="134"/>
    </row>
    <row r="365" spans="1:9" ht="13.5">
      <c r="A365" s="104"/>
      <c r="B365" s="104"/>
      <c r="C365" s="101"/>
      <c r="D365" s="101"/>
      <c r="E365" s="101"/>
      <c r="F365" s="101"/>
      <c r="G365" s="101"/>
      <c r="H365" s="134"/>
      <c r="I365" s="134"/>
    </row>
    <row r="366" spans="1:9" ht="13.5">
      <c r="A366" s="105"/>
      <c r="B366" s="105"/>
      <c r="C366" s="101"/>
      <c r="D366" s="101"/>
      <c r="E366" s="101"/>
      <c r="F366" s="101"/>
      <c r="G366" s="101"/>
      <c r="H366" s="134"/>
      <c r="I366" s="134"/>
    </row>
    <row r="367" spans="1:9" ht="13.5">
      <c r="A367" s="105"/>
      <c r="B367" s="105"/>
      <c r="C367" s="101"/>
      <c r="D367" s="101"/>
      <c r="E367" s="101"/>
      <c r="F367" s="101"/>
      <c r="G367" s="101"/>
      <c r="H367" s="134"/>
      <c r="I367" s="134"/>
    </row>
    <row r="368" spans="1:9" ht="13.5">
      <c r="A368" s="105"/>
      <c r="B368" s="105"/>
      <c r="C368" s="101"/>
      <c r="D368" s="101"/>
      <c r="E368" s="101"/>
      <c r="F368" s="101"/>
      <c r="G368" s="101"/>
      <c r="H368" s="134"/>
      <c r="I368" s="134"/>
    </row>
    <row r="369" spans="1:9" ht="13.5">
      <c r="A369" s="105"/>
      <c r="B369" s="105"/>
      <c r="C369" s="101"/>
      <c r="D369" s="101"/>
      <c r="E369" s="101"/>
      <c r="F369" s="101"/>
      <c r="G369" s="101"/>
      <c r="H369" s="134"/>
      <c r="I369" s="134"/>
    </row>
    <row r="370" spans="1:9" ht="13.5">
      <c r="A370" s="105"/>
      <c r="B370" s="105"/>
      <c r="C370" s="101"/>
      <c r="D370" s="101"/>
      <c r="E370" s="101"/>
      <c r="F370" s="101"/>
      <c r="G370" s="101"/>
      <c r="H370" s="134"/>
      <c r="I370" s="134"/>
    </row>
    <row r="371" spans="1:9" ht="13.5">
      <c r="A371" s="133"/>
      <c r="B371" s="133"/>
      <c r="C371" s="101"/>
      <c r="D371" s="101"/>
      <c r="E371" s="101"/>
      <c r="F371" s="101"/>
      <c r="G371" s="101"/>
      <c r="H371" s="134"/>
      <c r="I371" s="134"/>
    </row>
    <row r="372" spans="1:9" ht="13.5">
      <c r="A372" s="133"/>
      <c r="B372" s="133"/>
      <c r="C372" s="101"/>
      <c r="D372" s="101"/>
      <c r="E372" s="101"/>
      <c r="F372" s="101"/>
      <c r="G372" s="101"/>
      <c r="H372" s="134"/>
      <c r="I372" s="134"/>
    </row>
    <row r="373" spans="1:9" ht="13.5">
      <c r="A373" s="133"/>
      <c r="B373" s="133"/>
      <c r="C373" s="101"/>
      <c r="D373" s="101"/>
      <c r="E373" s="101"/>
      <c r="F373" s="101"/>
      <c r="G373" s="101"/>
      <c r="H373" s="134"/>
      <c r="I373" s="134"/>
    </row>
    <row r="374" spans="1:9" ht="13.5">
      <c r="A374" s="104"/>
      <c r="B374" s="104"/>
      <c r="C374" s="101"/>
      <c r="D374" s="101"/>
      <c r="E374" s="101"/>
      <c r="F374" s="101"/>
      <c r="G374" s="101"/>
      <c r="H374" s="102"/>
      <c r="I374" s="102"/>
    </row>
    <row r="375" spans="1:9" ht="14.25">
      <c r="A375" s="142"/>
      <c r="B375" s="142"/>
      <c r="C375" s="101"/>
      <c r="D375" s="101"/>
      <c r="E375" s="101"/>
      <c r="F375" s="101"/>
      <c r="G375" s="143"/>
      <c r="H375" s="102"/>
      <c r="I375" s="102"/>
    </row>
    <row r="376" spans="1:9" ht="13.5">
      <c r="A376" s="105"/>
      <c r="B376" s="105"/>
      <c r="C376" s="101"/>
      <c r="D376" s="101"/>
      <c r="E376" s="101"/>
      <c r="F376" s="101"/>
      <c r="G376" s="143"/>
      <c r="H376" s="102"/>
      <c r="I376" s="102"/>
    </row>
    <row r="377" spans="1:9" ht="13.5">
      <c r="A377" s="105"/>
      <c r="B377" s="105"/>
      <c r="C377" s="101"/>
      <c r="D377" s="101"/>
      <c r="E377" s="101"/>
      <c r="F377" s="101"/>
      <c r="G377" s="143"/>
      <c r="H377" s="134"/>
      <c r="I377" s="134"/>
    </row>
    <row r="378" spans="1:9" s="4" customFormat="1" ht="13.5">
      <c r="A378" s="105"/>
      <c r="B378" s="105"/>
      <c r="C378" s="101"/>
      <c r="D378" s="101"/>
      <c r="E378" s="101"/>
      <c r="F378" s="101"/>
      <c r="G378" s="143"/>
      <c r="H378" s="102"/>
      <c r="I378" s="102"/>
    </row>
    <row r="379" spans="1:9" s="4" customFormat="1" ht="13.5">
      <c r="A379" s="105"/>
      <c r="B379" s="105"/>
      <c r="C379" s="101"/>
      <c r="D379" s="101"/>
      <c r="E379" s="101"/>
      <c r="F379" s="101"/>
      <c r="G379" s="143"/>
      <c r="H379" s="134"/>
      <c r="I379" s="134"/>
    </row>
    <row r="380" spans="1:9" ht="13.5">
      <c r="A380" s="104"/>
      <c r="B380" s="104"/>
      <c r="C380" s="101"/>
      <c r="D380" s="101"/>
      <c r="E380" s="101"/>
      <c r="F380" s="101"/>
      <c r="G380" s="101"/>
      <c r="H380" s="102"/>
      <c r="I380" s="102"/>
    </row>
    <row r="381" spans="1:9" ht="13.5">
      <c r="A381" s="105"/>
      <c r="B381" s="105"/>
      <c r="C381" s="101"/>
      <c r="D381" s="101"/>
      <c r="E381" s="101"/>
      <c r="F381" s="101"/>
      <c r="G381" s="101"/>
      <c r="H381" s="102"/>
      <c r="I381" s="102"/>
    </row>
    <row r="382" spans="1:9" ht="13.5">
      <c r="A382" s="105"/>
      <c r="B382" s="105"/>
      <c r="C382" s="101"/>
      <c r="D382" s="101"/>
      <c r="E382" s="101"/>
      <c r="F382" s="101"/>
      <c r="G382" s="101"/>
      <c r="H382" s="102"/>
      <c r="I382" s="102"/>
    </row>
    <row r="383" spans="1:9" ht="13.5">
      <c r="A383" s="105"/>
      <c r="B383" s="105"/>
      <c r="C383" s="101"/>
      <c r="D383" s="101"/>
      <c r="E383" s="101"/>
      <c r="F383" s="101"/>
      <c r="G383" s="101"/>
      <c r="H383" s="134"/>
      <c r="I383" s="134"/>
    </row>
    <row r="384" spans="1:9" ht="13.5">
      <c r="A384" s="105"/>
      <c r="B384" s="105"/>
      <c r="C384" s="101"/>
      <c r="D384" s="101"/>
      <c r="E384" s="101"/>
      <c r="F384" s="101"/>
      <c r="G384" s="101"/>
      <c r="H384" s="134"/>
      <c r="I384" s="134"/>
    </row>
    <row r="385" spans="1:9" ht="14.25">
      <c r="A385" s="103"/>
      <c r="B385" s="103"/>
      <c r="C385" s="135"/>
      <c r="D385" s="135"/>
      <c r="E385" s="135"/>
      <c r="F385" s="140"/>
      <c r="G385" s="135"/>
      <c r="H385" s="139"/>
      <c r="I385" s="139"/>
    </row>
    <row r="386" spans="1:9" ht="14.25">
      <c r="A386" s="103"/>
      <c r="B386" s="103"/>
      <c r="C386" s="135"/>
      <c r="D386" s="135"/>
      <c r="E386" s="135"/>
      <c r="F386" s="140"/>
      <c r="G386" s="135"/>
      <c r="H386" s="139"/>
      <c r="I386" s="139"/>
    </row>
    <row r="387" spans="1:9" ht="13.5">
      <c r="A387" s="105"/>
      <c r="B387" s="105"/>
      <c r="C387" s="101"/>
      <c r="D387" s="101"/>
      <c r="E387" s="101"/>
      <c r="F387" s="106"/>
      <c r="G387" s="101"/>
      <c r="H387" s="102"/>
      <c r="I387" s="102"/>
    </row>
    <row r="388" spans="1:9" ht="14.25">
      <c r="A388" s="142"/>
      <c r="B388" s="142"/>
      <c r="C388" s="135"/>
      <c r="D388" s="135"/>
      <c r="E388" s="135"/>
      <c r="F388" s="140"/>
      <c r="G388" s="135"/>
      <c r="H388" s="139"/>
      <c r="I388" s="139"/>
    </row>
    <row r="389" spans="1:9" ht="13.5">
      <c r="A389" s="105"/>
      <c r="B389" s="105"/>
      <c r="C389" s="101"/>
      <c r="D389" s="101"/>
      <c r="E389" s="101"/>
      <c r="F389" s="106"/>
      <c r="G389" s="101"/>
      <c r="H389" s="102"/>
      <c r="I389" s="102"/>
    </row>
    <row r="390" spans="1:9" ht="13.5">
      <c r="A390" s="105"/>
      <c r="B390" s="105"/>
      <c r="C390" s="101"/>
      <c r="D390" s="101"/>
      <c r="E390" s="101"/>
      <c r="F390" s="106"/>
      <c r="G390" s="101"/>
      <c r="H390" s="102"/>
      <c r="I390" s="102"/>
    </row>
    <row r="391" spans="1:9" ht="13.5">
      <c r="A391" s="105"/>
      <c r="B391" s="105"/>
      <c r="C391" s="101"/>
      <c r="D391" s="101"/>
      <c r="E391" s="101"/>
      <c r="F391" s="106"/>
      <c r="G391" s="101"/>
      <c r="H391" s="102"/>
      <c r="I391" s="102"/>
    </row>
    <row r="392" spans="1:9" ht="13.5">
      <c r="A392" s="105"/>
      <c r="B392" s="105"/>
      <c r="C392" s="101"/>
      <c r="D392" s="101"/>
      <c r="E392" s="101"/>
      <c r="F392" s="106"/>
      <c r="G392" s="101"/>
      <c r="H392" s="102"/>
      <c r="I392" s="102"/>
    </row>
    <row r="393" spans="1:9" ht="13.5">
      <c r="A393" s="105"/>
      <c r="B393" s="105"/>
      <c r="C393" s="101"/>
      <c r="D393" s="101"/>
      <c r="E393" s="101"/>
      <c r="F393" s="106"/>
      <c r="G393" s="101"/>
      <c r="H393" s="134"/>
      <c r="I393" s="134"/>
    </row>
    <row r="394" spans="1:9" ht="13.5">
      <c r="A394" s="138"/>
      <c r="B394" s="138"/>
      <c r="C394" s="135"/>
      <c r="D394" s="135"/>
      <c r="E394" s="135"/>
      <c r="F394" s="135"/>
      <c r="G394" s="135"/>
      <c r="H394" s="139"/>
      <c r="I394" s="139"/>
    </row>
    <row r="395" spans="1:9" s="4" customFormat="1" ht="14.25">
      <c r="A395" s="103"/>
      <c r="B395" s="103"/>
      <c r="C395" s="135"/>
      <c r="D395" s="135"/>
      <c r="E395" s="135"/>
      <c r="F395" s="135"/>
      <c r="G395" s="144"/>
      <c r="H395" s="139"/>
      <c r="I395" s="139"/>
    </row>
    <row r="396" spans="1:9" ht="14.25">
      <c r="A396" s="103"/>
      <c r="B396" s="103"/>
      <c r="C396" s="135"/>
      <c r="D396" s="135"/>
      <c r="E396" s="135"/>
      <c r="F396" s="135"/>
      <c r="G396" s="135"/>
      <c r="H396" s="139"/>
      <c r="I396" s="139"/>
    </row>
    <row r="397" spans="1:9" ht="13.5">
      <c r="A397" s="105"/>
      <c r="B397" s="105"/>
      <c r="C397" s="101"/>
      <c r="D397" s="101"/>
      <c r="E397" s="101"/>
      <c r="F397" s="101"/>
      <c r="G397" s="101"/>
      <c r="H397" s="102"/>
      <c r="I397" s="102"/>
    </row>
    <row r="398" spans="1:9" ht="13.5">
      <c r="A398" s="105"/>
      <c r="B398" s="105"/>
      <c r="C398" s="101"/>
      <c r="D398" s="101"/>
      <c r="E398" s="101"/>
      <c r="F398" s="101"/>
      <c r="G398" s="101"/>
      <c r="H398" s="102"/>
      <c r="I398" s="102"/>
    </row>
    <row r="399" spans="1:9" ht="13.5">
      <c r="A399" s="105"/>
      <c r="B399" s="105"/>
      <c r="C399" s="101"/>
      <c r="D399" s="101"/>
      <c r="E399" s="101"/>
      <c r="F399" s="101"/>
      <c r="G399" s="101"/>
      <c r="H399" s="102"/>
      <c r="I399" s="102"/>
    </row>
    <row r="400" spans="1:9" ht="13.5">
      <c r="A400" s="105"/>
      <c r="B400" s="105"/>
      <c r="C400" s="101"/>
      <c r="D400" s="101"/>
      <c r="E400" s="101"/>
      <c r="F400" s="101"/>
      <c r="G400" s="101"/>
      <c r="H400" s="134"/>
      <c r="I400" s="134"/>
    </row>
    <row r="401" spans="1:9" ht="13.5">
      <c r="A401" s="105"/>
      <c r="B401" s="105"/>
      <c r="C401" s="101"/>
      <c r="D401" s="101"/>
      <c r="E401" s="101"/>
      <c r="F401" s="101"/>
      <c r="G401" s="101"/>
      <c r="H401" s="134"/>
      <c r="I401" s="134"/>
    </row>
    <row r="402" spans="1:9" ht="13.5">
      <c r="A402" s="105"/>
      <c r="B402" s="105"/>
      <c r="C402" s="101"/>
      <c r="D402" s="101"/>
      <c r="E402" s="101"/>
      <c r="F402" s="101"/>
      <c r="G402" s="101"/>
      <c r="H402" s="134"/>
      <c r="I402" s="134"/>
    </row>
    <row r="403" spans="1:9" ht="13.5">
      <c r="A403" s="105"/>
      <c r="B403" s="105"/>
      <c r="C403" s="101"/>
      <c r="D403" s="101"/>
      <c r="E403" s="101"/>
      <c r="F403" s="101"/>
      <c r="G403" s="101"/>
      <c r="H403" s="134"/>
      <c r="I403" s="134"/>
    </row>
    <row r="404" spans="1:9" ht="13.5">
      <c r="A404" s="105"/>
      <c r="B404" s="105"/>
      <c r="C404" s="101"/>
      <c r="D404" s="101"/>
      <c r="E404" s="101"/>
      <c r="F404" s="101"/>
      <c r="G404" s="101"/>
      <c r="H404" s="102"/>
      <c r="I404" s="102"/>
    </row>
    <row r="405" spans="1:9" ht="13.5">
      <c r="A405" s="105"/>
      <c r="B405" s="105"/>
      <c r="C405" s="101"/>
      <c r="D405" s="101"/>
      <c r="E405" s="101"/>
      <c r="F405" s="101"/>
      <c r="G405" s="101"/>
      <c r="H405" s="134"/>
      <c r="I405" s="134"/>
    </row>
    <row r="406" spans="1:9" ht="13.5">
      <c r="A406" s="105"/>
      <c r="B406" s="105"/>
      <c r="C406" s="101"/>
      <c r="D406" s="101"/>
      <c r="E406" s="101"/>
      <c r="F406" s="101"/>
      <c r="G406" s="101"/>
      <c r="H406" s="134"/>
      <c r="I406" s="134"/>
    </row>
    <row r="407" spans="1:9" ht="14.25">
      <c r="A407" s="103"/>
      <c r="B407" s="103"/>
      <c r="C407" s="101"/>
      <c r="D407" s="101"/>
      <c r="E407" s="101"/>
      <c r="F407" s="101"/>
      <c r="G407" s="101"/>
      <c r="H407" s="102"/>
      <c r="I407" s="102"/>
    </row>
    <row r="408" spans="1:9" ht="13.5">
      <c r="A408" s="104"/>
      <c r="B408" s="104"/>
      <c r="C408" s="101"/>
      <c r="D408" s="101"/>
      <c r="E408" s="101"/>
      <c r="F408" s="101"/>
      <c r="G408" s="101"/>
      <c r="H408" s="102"/>
      <c r="I408" s="102"/>
    </row>
    <row r="409" spans="1:9" ht="13.5">
      <c r="A409" s="105"/>
      <c r="B409" s="105"/>
      <c r="C409" s="101"/>
      <c r="D409" s="101"/>
      <c r="E409" s="101"/>
      <c r="F409" s="101"/>
      <c r="G409" s="101"/>
      <c r="H409" s="102"/>
      <c r="I409" s="102"/>
    </row>
    <row r="410" spans="1:9" ht="13.5">
      <c r="A410" s="105"/>
      <c r="B410" s="105"/>
      <c r="C410" s="101"/>
      <c r="D410" s="101"/>
      <c r="E410" s="101"/>
      <c r="F410" s="101"/>
      <c r="G410" s="101"/>
      <c r="H410" s="102"/>
      <c r="I410" s="102"/>
    </row>
    <row r="411" spans="1:9" ht="13.5">
      <c r="A411" s="105"/>
      <c r="B411" s="105"/>
      <c r="C411" s="101"/>
      <c r="D411" s="101"/>
      <c r="E411" s="101"/>
      <c r="F411" s="101"/>
      <c r="G411" s="101"/>
      <c r="H411" s="134"/>
      <c r="I411" s="134"/>
    </row>
    <row r="412" spans="1:9" ht="13.5">
      <c r="A412" s="105"/>
      <c r="B412" s="105"/>
      <c r="C412" s="101"/>
      <c r="D412" s="101"/>
      <c r="E412" s="101"/>
      <c r="F412" s="101"/>
      <c r="G412" s="101"/>
      <c r="H412" s="134"/>
      <c r="I412" s="134"/>
    </row>
    <row r="413" spans="1:9" ht="13.5">
      <c r="A413" s="105"/>
      <c r="B413" s="105"/>
      <c r="C413" s="101"/>
      <c r="D413" s="101"/>
      <c r="E413" s="101"/>
      <c r="F413" s="101"/>
      <c r="G413" s="101"/>
      <c r="H413" s="134"/>
      <c r="I413" s="134"/>
    </row>
    <row r="414" spans="1:9" ht="13.5">
      <c r="A414" s="105"/>
      <c r="B414" s="105"/>
      <c r="C414" s="101"/>
      <c r="D414" s="101"/>
      <c r="E414" s="101"/>
      <c r="F414" s="101"/>
      <c r="G414" s="101"/>
      <c r="H414" s="102"/>
      <c r="I414" s="102"/>
    </row>
    <row r="415" spans="1:9" ht="13.5">
      <c r="A415" s="105"/>
      <c r="B415" s="105"/>
      <c r="C415" s="101"/>
      <c r="D415" s="101"/>
      <c r="E415" s="101"/>
      <c r="F415" s="101"/>
      <c r="G415" s="101"/>
      <c r="H415" s="134"/>
      <c r="I415" s="134"/>
    </row>
    <row r="416" spans="1:9" ht="13.5">
      <c r="A416" s="105"/>
      <c r="B416" s="105"/>
      <c r="C416" s="101"/>
      <c r="D416" s="101"/>
      <c r="E416" s="101"/>
      <c r="F416" s="101"/>
      <c r="G416" s="101"/>
      <c r="H416" s="134"/>
      <c r="I416" s="134"/>
    </row>
    <row r="417" spans="1:9" ht="14.25">
      <c r="A417" s="103"/>
      <c r="B417" s="103"/>
      <c r="C417" s="101"/>
      <c r="D417" s="101"/>
      <c r="E417" s="101"/>
      <c r="F417" s="101"/>
      <c r="G417" s="101"/>
      <c r="H417" s="102"/>
      <c r="I417" s="102"/>
    </row>
    <row r="418" spans="1:9" ht="13.5">
      <c r="A418" s="104"/>
      <c r="B418" s="104"/>
      <c r="C418" s="101"/>
      <c r="D418" s="101"/>
      <c r="E418" s="101"/>
      <c r="F418" s="101"/>
      <c r="G418" s="101"/>
      <c r="H418" s="102"/>
      <c r="I418" s="102"/>
    </row>
    <row r="419" spans="1:9" ht="13.5">
      <c r="A419" s="105"/>
      <c r="B419" s="105"/>
      <c r="C419" s="101"/>
      <c r="D419" s="101"/>
      <c r="E419" s="101"/>
      <c r="F419" s="101"/>
      <c r="G419" s="101"/>
      <c r="H419" s="102"/>
      <c r="I419" s="102"/>
    </row>
    <row r="420" spans="1:9" ht="13.5">
      <c r="A420" s="105"/>
      <c r="B420" s="105"/>
      <c r="C420" s="101"/>
      <c r="D420" s="101"/>
      <c r="E420" s="101"/>
      <c r="F420" s="101"/>
      <c r="G420" s="101"/>
      <c r="H420" s="102"/>
      <c r="I420" s="102"/>
    </row>
    <row r="421" spans="1:9" ht="13.5">
      <c r="A421" s="105"/>
      <c r="B421" s="105"/>
      <c r="C421" s="101"/>
      <c r="D421" s="101"/>
      <c r="E421" s="101"/>
      <c r="F421" s="101"/>
      <c r="G421" s="101"/>
      <c r="H421" s="134"/>
      <c r="I421" s="134"/>
    </row>
    <row r="422" spans="1:9" ht="13.5">
      <c r="A422" s="105"/>
      <c r="B422" s="105"/>
      <c r="C422" s="101"/>
      <c r="D422" s="101"/>
      <c r="E422" s="101"/>
      <c r="F422" s="101"/>
      <c r="G422" s="101"/>
      <c r="H422" s="134"/>
      <c r="I422" s="134"/>
    </row>
    <row r="423" spans="1:9" ht="13.5">
      <c r="A423" s="105"/>
      <c r="B423" s="105"/>
      <c r="C423" s="101"/>
      <c r="D423" s="101"/>
      <c r="E423" s="101"/>
      <c r="F423" s="101"/>
      <c r="G423" s="101"/>
      <c r="H423" s="102"/>
      <c r="I423" s="102"/>
    </row>
    <row r="424" spans="1:9" ht="13.5">
      <c r="A424" s="105"/>
      <c r="B424" s="105"/>
      <c r="C424" s="101"/>
      <c r="D424" s="101"/>
      <c r="E424" s="101"/>
      <c r="F424" s="101"/>
      <c r="G424" s="101"/>
      <c r="H424" s="134"/>
      <c r="I424" s="134"/>
    </row>
    <row r="425" spans="1:9" ht="13.5">
      <c r="A425" s="105"/>
      <c r="B425" s="105"/>
      <c r="C425" s="101"/>
      <c r="D425" s="101"/>
      <c r="E425" s="101"/>
      <c r="F425" s="101"/>
      <c r="G425" s="101"/>
      <c r="H425" s="134"/>
      <c r="I425" s="134"/>
    </row>
    <row r="426" spans="1:9" ht="14.25">
      <c r="A426" s="103"/>
      <c r="B426" s="103"/>
      <c r="C426" s="101"/>
      <c r="D426" s="101"/>
      <c r="E426" s="101"/>
      <c r="F426" s="101"/>
      <c r="G426" s="101"/>
      <c r="H426" s="102"/>
      <c r="I426" s="102"/>
    </row>
    <row r="427" spans="1:9" ht="13.5">
      <c r="A427" s="104"/>
      <c r="B427" s="104"/>
      <c r="C427" s="101"/>
      <c r="D427" s="101"/>
      <c r="E427" s="101"/>
      <c r="F427" s="101"/>
      <c r="G427" s="101"/>
      <c r="H427" s="102"/>
      <c r="I427" s="102"/>
    </row>
    <row r="428" spans="1:9" ht="13.5">
      <c r="A428" s="105"/>
      <c r="B428" s="105"/>
      <c r="C428" s="101"/>
      <c r="D428" s="101"/>
      <c r="E428" s="101"/>
      <c r="F428" s="101"/>
      <c r="G428" s="101"/>
      <c r="H428" s="102"/>
      <c r="I428" s="102"/>
    </row>
    <row r="429" spans="1:9" ht="13.5">
      <c r="A429" s="105"/>
      <c r="B429" s="105"/>
      <c r="C429" s="101"/>
      <c r="D429" s="101"/>
      <c r="E429" s="101"/>
      <c r="F429" s="101"/>
      <c r="G429" s="101"/>
      <c r="H429" s="102"/>
      <c r="I429" s="102"/>
    </row>
    <row r="430" spans="1:9" ht="13.5">
      <c r="A430" s="105"/>
      <c r="B430" s="105"/>
      <c r="C430" s="101"/>
      <c r="D430" s="101"/>
      <c r="E430" s="101"/>
      <c r="F430" s="101"/>
      <c r="G430" s="101"/>
      <c r="H430" s="134"/>
      <c r="I430" s="134"/>
    </row>
    <row r="431" spans="1:9" ht="13.5">
      <c r="A431" s="105"/>
      <c r="B431" s="105"/>
      <c r="C431" s="101"/>
      <c r="D431" s="101"/>
      <c r="E431" s="101"/>
      <c r="F431" s="101"/>
      <c r="G431" s="101"/>
      <c r="H431" s="134"/>
      <c r="I431" s="134"/>
    </row>
    <row r="432" spans="1:9" ht="13.5">
      <c r="A432" s="105"/>
      <c r="B432" s="105"/>
      <c r="C432" s="101"/>
      <c r="D432" s="101"/>
      <c r="E432" s="101"/>
      <c r="F432" s="101"/>
      <c r="G432" s="101"/>
      <c r="H432" s="102"/>
      <c r="I432" s="102"/>
    </row>
    <row r="433" spans="1:9" ht="13.5">
      <c r="A433" s="105"/>
      <c r="B433" s="105"/>
      <c r="C433" s="101"/>
      <c r="D433" s="101"/>
      <c r="E433" s="101"/>
      <c r="F433" s="101"/>
      <c r="G433" s="101"/>
      <c r="H433" s="134"/>
      <c r="I433" s="134"/>
    </row>
    <row r="434" spans="1:9" ht="13.5">
      <c r="A434" s="105"/>
      <c r="B434" s="105"/>
      <c r="C434" s="101"/>
      <c r="D434" s="101"/>
      <c r="E434" s="101"/>
      <c r="F434" s="101"/>
      <c r="G434" s="101"/>
      <c r="H434" s="134"/>
      <c r="I434" s="134"/>
    </row>
    <row r="435" spans="1:9" ht="13.5">
      <c r="A435" s="138"/>
      <c r="B435" s="138"/>
      <c r="C435" s="135"/>
      <c r="D435" s="135"/>
      <c r="E435" s="135"/>
      <c r="F435" s="135"/>
      <c r="G435" s="135"/>
      <c r="H435" s="139"/>
      <c r="I435" s="139"/>
    </row>
    <row r="436" spans="1:9" ht="13.5">
      <c r="A436" s="105"/>
      <c r="B436" s="105"/>
      <c r="C436" s="101"/>
      <c r="D436" s="101"/>
      <c r="E436" s="101"/>
      <c r="F436" s="101"/>
      <c r="G436" s="101"/>
      <c r="H436" s="102"/>
      <c r="I436" s="102"/>
    </row>
    <row r="437" spans="1:9" ht="13.5">
      <c r="A437" s="105"/>
      <c r="B437" s="105"/>
      <c r="C437" s="101"/>
      <c r="D437" s="101"/>
      <c r="E437" s="101"/>
      <c r="F437" s="101"/>
      <c r="G437" s="101"/>
      <c r="H437" s="102"/>
      <c r="I437" s="102"/>
    </row>
    <row r="438" spans="1:9" ht="13.5">
      <c r="A438" s="105"/>
      <c r="B438" s="105"/>
      <c r="C438" s="101"/>
      <c r="D438" s="101"/>
      <c r="E438" s="101"/>
      <c r="F438" s="101"/>
      <c r="G438" s="101"/>
      <c r="H438" s="102"/>
      <c r="I438" s="102"/>
    </row>
    <row r="439" spans="1:9" ht="13.5">
      <c r="A439" s="105"/>
      <c r="B439" s="105"/>
      <c r="C439" s="101"/>
      <c r="D439" s="101"/>
      <c r="E439" s="101"/>
      <c r="F439" s="101"/>
      <c r="G439" s="101"/>
      <c r="H439" s="134"/>
      <c r="I439" s="134"/>
    </row>
    <row r="440" spans="1:9" ht="13.5">
      <c r="A440" s="105"/>
      <c r="B440" s="105"/>
      <c r="C440" s="101"/>
      <c r="D440" s="101"/>
      <c r="E440" s="101"/>
      <c r="F440" s="101"/>
      <c r="G440" s="101"/>
      <c r="H440" s="134"/>
      <c r="I440" s="134"/>
    </row>
    <row r="441" spans="1:9" ht="13.5">
      <c r="A441" s="105"/>
      <c r="B441" s="105"/>
      <c r="C441" s="101"/>
      <c r="D441" s="101"/>
      <c r="E441" s="101"/>
      <c r="F441" s="101"/>
      <c r="G441" s="101"/>
      <c r="H441" s="134"/>
      <c r="I441" s="134"/>
    </row>
    <row r="442" spans="1:9" ht="13.5">
      <c r="A442" s="105"/>
      <c r="B442" s="105"/>
      <c r="C442" s="101"/>
      <c r="D442" s="101"/>
      <c r="E442" s="101"/>
      <c r="F442" s="101"/>
      <c r="G442" s="101"/>
      <c r="H442" s="134"/>
      <c r="I442" s="134"/>
    </row>
    <row r="443" spans="1:9" ht="13.5">
      <c r="A443" s="105"/>
      <c r="B443" s="105"/>
      <c r="C443" s="101"/>
      <c r="D443" s="101"/>
      <c r="E443" s="101"/>
      <c r="F443" s="101"/>
      <c r="G443" s="101"/>
      <c r="H443" s="102"/>
      <c r="I443" s="102"/>
    </row>
    <row r="444" spans="1:9" ht="13.5">
      <c r="A444" s="105"/>
      <c r="B444" s="105"/>
      <c r="C444" s="101"/>
      <c r="D444" s="101"/>
      <c r="E444" s="101"/>
      <c r="F444" s="101"/>
      <c r="G444" s="101"/>
      <c r="H444" s="134"/>
      <c r="I444" s="134"/>
    </row>
    <row r="445" spans="1:9" ht="13.5">
      <c r="A445" s="105"/>
      <c r="B445" s="105"/>
      <c r="C445" s="101"/>
      <c r="D445" s="101"/>
      <c r="E445" s="101"/>
      <c r="F445" s="101"/>
      <c r="G445" s="101"/>
      <c r="H445" s="134"/>
      <c r="I445" s="134"/>
    </row>
    <row r="446" spans="1:9" ht="13.5">
      <c r="A446" s="104"/>
      <c r="B446" s="104"/>
      <c r="C446" s="101"/>
      <c r="D446" s="101"/>
      <c r="E446" s="101"/>
      <c r="F446" s="106"/>
      <c r="G446" s="101"/>
      <c r="H446" s="102"/>
      <c r="I446" s="102"/>
    </row>
    <row r="447" spans="1:9" ht="14.25">
      <c r="A447" s="103"/>
      <c r="B447" s="103"/>
      <c r="C447" s="101"/>
      <c r="D447" s="101"/>
      <c r="E447" s="101"/>
      <c r="F447" s="106"/>
      <c r="G447" s="101"/>
      <c r="H447" s="102"/>
      <c r="I447" s="102"/>
    </row>
    <row r="448" spans="1:9" ht="13.5">
      <c r="A448" s="105"/>
      <c r="B448" s="105"/>
      <c r="C448" s="101"/>
      <c r="D448" s="101"/>
      <c r="E448" s="101"/>
      <c r="F448" s="106"/>
      <c r="G448" s="101"/>
      <c r="H448" s="102"/>
      <c r="I448" s="102"/>
    </row>
    <row r="449" spans="1:9" ht="13.5">
      <c r="A449" s="105"/>
      <c r="B449" s="105"/>
      <c r="C449" s="101"/>
      <c r="D449" s="101"/>
      <c r="E449" s="101"/>
      <c r="F449" s="106"/>
      <c r="G449" s="101"/>
      <c r="H449" s="102"/>
      <c r="I449" s="102"/>
    </row>
    <row r="450" spans="1:9" ht="13.5">
      <c r="A450" s="105"/>
      <c r="B450" s="105"/>
      <c r="C450" s="101"/>
      <c r="D450" s="101"/>
      <c r="E450" s="101"/>
      <c r="F450" s="106"/>
      <c r="G450" s="101"/>
      <c r="H450" s="134"/>
      <c r="I450" s="134"/>
    </row>
    <row r="451" spans="1:9" ht="13.5">
      <c r="A451" s="105"/>
      <c r="B451" s="105"/>
      <c r="C451" s="101"/>
      <c r="D451" s="101"/>
      <c r="E451" s="101"/>
      <c r="F451" s="106"/>
      <c r="G451" s="101"/>
      <c r="H451" s="134"/>
      <c r="I451" s="134"/>
    </row>
    <row r="452" spans="1:9" ht="13.5">
      <c r="A452" s="105"/>
      <c r="B452" s="105"/>
      <c r="C452" s="101"/>
      <c r="D452" s="101"/>
      <c r="E452" s="101"/>
      <c r="F452" s="106"/>
      <c r="G452" s="101"/>
      <c r="H452" s="134"/>
      <c r="I452" s="134"/>
    </row>
    <row r="453" spans="1:9" ht="13.5">
      <c r="A453" s="105"/>
      <c r="B453" s="105"/>
      <c r="C453" s="101"/>
      <c r="D453" s="101"/>
      <c r="E453" s="101"/>
      <c r="F453" s="106"/>
      <c r="G453" s="101"/>
      <c r="H453" s="102"/>
      <c r="I453" s="102"/>
    </row>
    <row r="454" spans="1:9" ht="13.5">
      <c r="A454" s="105"/>
      <c r="B454" s="105"/>
      <c r="C454" s="101"/>
      <c r="D454" s="101"/>
      <c r="E454" s="101"/>
      <c r="F454" s="106"/>
      <c r="G454" s="101"/>
      <c r="H454" s="134"/>
      <c r="I454" s="134"/>
    </row>
    <row r="455" spans="1:9" ht="13.5">
      <c r="A455" s="105"/>
      <c r="B455" s="105"/>
      <c r="C455" s="101"/>
      <c r="D455" s="101"/>
      <c r="E455" s="101"/>
      <c r="F455" s="106"/>
      <c r="G455" s="101"/>
      <c r="H455" s="134"/>
      <c r="I455" s="134"/>
    </row>
    <row r="456" spans="1:9" ht="13.5">
      <c r="A456" s="100"/>
      <c r="B456" s="100"/>
      <c r="C456" s="135"/>
      <c r="D456" s="135"/>
      <c r="E456" s="135"/>
      <c r="F456" s="135"/>
      <c r="G456" s="135"/>
      <c r="H456" s="139"/>
      <c r="I456" s="139"/>
    </row>
    <row r="457" spans="1:9" ht="13.5">
      <c r="A457" s="138"/>
      <c r="B457" s="138"/>
      <c r="C457" s="101"/>
      <c r="D457" s="101"/>
      <c r="E457" s="101"/>
      <c r="F457" s="101"/>
      <c r="G457" s="101"/>
      <c r="H457" s="102"/>
      <c r="I457" s="102"/>
    </row>
    <row r="458" spans="1:9" ht="13.5">
      <c r="A458" s="104"/>
      <c r="B458" s="104"/>
      <c r="C458" s="101"/>
      <c r="D458" s="101"/>
      <c r="E458" s="101"/>
      <c r="F458" s="101"/>
      <c r="G458" s="101"/>
      <c r="H458" s="102"/>
      <c r="I458" s="102"/>
    </row>
    <row r="459" spans="1:9" ht="14.25">
      <c r="A459" s="103"/>
      <c r="B459" s="103"/>
      <c r="C459" s="101"/>
      <c r="D459" s="101"/>
      <c r="E459" s="101"/>
      <c r="F459" s="101"/>
      <c r="G459" s="101"/>
      <c r="H459" s="102"/>
      <c r="I459" s="102"/>
    </row>
    <row r="460" spans="1:9" ht="13.5">
      <c r="A460" s="104"/>
      <c r="B460" s="104"/>
      <c r="C460" s="101"/>
      <c r="D460" s="101"/>
      <c r="E460" s="101"/>
      <c r="F460" s="101"/>
      <c r="G460" s="101"/>
      <c r="H460" s="102"/>
      <c r="I460" s="102"/>
    </row>
    <row r="461" spans="1:9" ht="13.5">
      <c r="A461" s="138"/>
      <c r="B461" s="138"/>
      <c r="C461" s="135"/>
      <c r="D461" s="135"/>
      <c r="E461" s="135"/>
      <c r="F461" s="135"/>
      <c r="G461" s="135"/>
      <c r="H461" s="139"/>
      <c r="I461" s="139"/>
    </row>
    <row r="462" spans="1:9" ht="13.5">
      <c r="A462" s="105"/>
      <c r="B462" s="105"/>
      <c r="C462" s="101"/>
      <c r="D462" s="101"/>
      <c r="E462" s="101"/>
      <c r="F462" s="101"/>
      <c r="G462" s="101"/>
      <c r="H462" s="102"/>
      <c r="I462" s="102"/>
    </row>
    <row r="463" spans="1:9" ht="13.5">
      <c r="A463" s="105"/>
      <c r="B463" s="105"/>
      <c r="C463" s="101"/>
      <c r="D463" s="101"/>
      <c r="E463" s="101"/>
      <c r="F463" s="101"/>
      <c r="G463" s="101"/>
      <c r="H463" s="134"/>
      <c r="I463" s="134"/>
    </row>
    <row r="464" spans="1:9" ht="13.5">
      <c r="A464" s="138"/>
      <c r="B464" s="138"/>
      <c r="C464" s="135"/>
      <c r="D464" s="135"/>
      <c r="E464" s="135"/>
      <c r="F464" s="135"/>
      <c r="G464" s="135"/>
      <c r="H464" s="139"/>
      <c r="I464" s="139"/>
    </row>
    <row r="465" spans="1:9" ht="14.25">
      <c r="A465" s="103"/>
      <c r="B465" s="103"/>
      <c r="C465" s="135"/>
      <c r="D465" s="135"/>
      <c r="E465" s="135"/>
      <c r="F465" s="135"/>
      <c r="G465" s="135"/>
      <c r="H465" s="139"/>
      <c r="I465" s="139"/>
    </row>
    <row r="466" spans="1:9" ht="14.25">
      <c r="A466" s="103"/>
      <c r="B466" s="103"/>
      <c r="C466" s="135"/>
      <c r="D466" s="135"/>
      <c r="E466" s="135"/>
      <c r="F466" s="135"/>
      <c r="G466" s="135"/>
      <c r="H466" s="139"/>
      <c r="I466" s="139"/>
    </row>
    <row r="467" spans="1:9" ht="14.25">
      <c r="A467" s="103"/>
      <c r="B467" s="103"/>
      <c r="C467" s="101"/>
      <c r="D467" s="101"/>
      <c r="E467" s="101"/>
      <c r="F467" s="101"/>
      <c r="G467" s="101"/>
      <c r="H467" s="102"/>
      <c r="I467" s="102"/>
    </row>
    <row r="468" spans="1:9" ht="13.5">
      <c r="A468" s="133"/>
      <c r="B468" s="133"/>
      <c r="C468" s="101"/>
      <c r="D468" s="101"/>
      <c r="E468" s="101"/>
      <c r="F468" s="101"/>
      <c r="G468" s="101"/>
      <c r="H468" s="102"/>
      <c r="I468" s="102"/>
    </row>
    <row r="469" spans="1:9" ht="13.5">
      <c r="A469" s="105"/>
      <c r="B469" s="105"/>
      <c r="C469" s="101"/>
      <c r="D469" s="101"/>
      <c r="E469" s="101"/>
      <c r="F469" s="101"/>
      <c r="G469" s="101"/>
      <c r="H469" s="102"/>
      <c r="I469" s="102"/>
    </row>
    <row r="470" spans="1:9" ht="13.5">
      <c r="A470" s="105"/>
      <c r="B470" s="105"/>
      <c r="C470" s="101"/>
      <c r="D470" s="101"/>
      <c r="E470" s="101"/>
      <c r="F470" s="101"/>
      <c r="G470" s="101"/>
      <c r="H470" s="102"/>
      <c r="I470" s="102"/>
    </row>
    <row r="471" spans="1:9" ht="13.5">
      <c r="A471" s="105"/>
      <c r="B471" s="105"/>
      <c r="C471" s="101"/>
      <c r="D471" s="101"/>
      <c r="E471" s="101"/>
      <c r="F471" s="101"/>
      <c r="G471" s="101"/>
      <c r="H471" s="102"/>
      <c r="I471" s="102"/>
    </row>
    <row r="472" spans="1:9" ht="13.5">
      <c r="A472" s="105"/>
      <c r="B472" s="105"/>
      <c r="C472" s="101"/>
      <c r="D472" s="101"/>
      <c r="E472" s="101"/>
      <c r="F472" s="101"/>
      <c r="G472" s="101"/>
      <c r="H472" s="102"/>
      <c r="I472" s="102"/>
    </row>
    <row r="473" spans="1:9" ht="13.5">
      <c r="A473" s="105"/>
      <c r="B473" s="105"/>
      <c r="C473" s="101"/>
      <c r="D473" s="101"/>
      <c r="E473" s="101"/>
      <c r="F473" s="101"/>
      <c r="G473" s="101"/>
      <c r="H473" s="102"/>
      <c r="I473" s="102"/>
    </row>
    <row r="474" spans="1:9" ht="13.5">
      <c r="A474" s="105"/>
      <c r="B474" s="105"/>
      <c r="C474" s="101"/>
      <c r="D474" s="101"/>
      <c r="E474" s="101"/>
      <c r="F474" s="101"/>
      <c r="G474" s="101"/>
      <c r="H474" s="102"/>
      <c r="I474" s="102"/>
    </row>
    <row r="475" spans="1:9" ht="13.5">
      <c r="A475" s="105"/>
      <c r="B475" s="105"/>
      <c r="C475" s="101"/>
      <c r="D475" s="101"/>
      <c r="E475" s="101"/>
      <c r="F475" s="101"/>
      <c r="G475" s="101"/>
      <c r="H475" s="102"/>
      <c r="I475" s="102"/>
    </row>
    <row r="476" spans="1:9" ht="13.5">
      <c r="A476" s="105"/>
      <c r="B476" s="105"/>
      <c r="C476" s="101"/>
      <c r="D476" s="101"/>
      <c r="E476" s="101"/>
      <c r="F476" s="101"/>
      <c r="G476" s="101"/>
      <c r="H476" s="102"/>
      <c r="I476" s="102"/>
    </row>
    <row r="477" spans="1:9" ht="13.5">
      <c r="A477" s="105"/>
      <c r="B477" s="105"/>
      <c r="C477" s="101"/>
      <c r="D477" s="101"/>
      <c r="E477" s="101"/>
      <c r="F477" s="101"/>
      <c r="G477" s="101"/>
      <c r="H477" s="102"/>
      <c r="I477" s="102"/>
    </row>
    <row r="478" spans="1:9" ht="13.5">
      <c r="A478" s="105"/>
      <c r="B478" s="105"/>
      <c r="C478" s="101"/>
      <c r="D478" s="101"/>
      <c r="E478" s="101"/>
      <c r="F478" s="101"/>
      <c r="G478" s="101"/>
      <c r="H478" s="102"/>
      <c r="I478" s="102"/>
    </row>
    <row r="479" spans="1:9" ht="13.5">
      <c r="A479" s="105"/>
      <c r="B479" s="105"/>
      <c r="C479" s="101"/>
      <c r="D479" s="101"/>
      <c r="E479" s="101"/>
      <c r="F479" s="101"/>
      <c r="G479" s="101"/>
      <c r="H479" s="102"/>
      <c r="I479" s="102"/>
    </row>
    <row r="480" spans="1:9" ht="13.5">
      <c r="A480" s="105"/>
      <c r="B480" s="105"/>
      <c r="C480" s="101"/>
      <c r="D480" s="101"/>
      <c r="E480" s="101"/>
      <c r="F480" s="101"/>
      <c r="G480" s="101"/>
      <c r="H480" s="102"/>
      <c r="I480" s="102"/>
    </row>
    <row r="481" spans="1:9" ht="13.5">
      <c r="A481" s="105"/>
      <c r="B481" s="105"/>
      <c r="C481" s="101"/>
      <c r="D481" s="101"/>
      <c r="E481" s="101"/>
      <c r="F481" s="101"/>
      <c r="G481" s="101"/>
      <c r="H481" s="102"/>
      <c r="I481" s="102"/>
    </row>
    <row r="482" spans="1:9" ht="13.5">
      <c r="A482" s="105"/>
      <c r="B482" s="105"/>
      <c r="C482" s="101"/>
      <c r="D482" s="101"/>
      <c r="E482" s="101"/>
      <c r="F482" s="101"/>
      <c r="G482" s="101"/>
      <c r="H482" s="102"/>
      <c r="I482" s="102"/>
    </row>
    <row r="483" spans="1:9" ht="13.5">
      <c r="A483" s="105"/>
      <c r="B483" s="105"/>
      <c r="C483" s="101"/>
      <c r="D483" s="101"/>
      <c r="E483" s="101"/>
      <c r="F483" s="101"/>
      <c r="G483" s="101"/>
      <c r="H483" s="102"/>
      <c r="I483" s="102"/>
    </row>
    <row r="484" spans="1:9" ht="13.5">
      <c r="A484" s="105"/>
      <c r="B484" s="105"/>
      <c r="C484" s="101"/>
      <c r="D484" s="101"/>
      <c r="E484" s="101"/>
      <c r="F484" s="101"/>
      <c r="G484" s="101"/>
      <c r="H484" s="102"/>
      <c r="I484" s="102"/>
    </row>
    <row r="485" spans="1:9" ht="13.5">
      <c r="A485" s="105"/>
      <c r="B485" s="105"/>
      <c r="C485" s="101"/>
      <c r="D485" s="101"/>
      <c r="E485" s="101"/>
      <c r="F485" s="101"/>
      <c r="G485" s="101"/>
      <c r="H485" s="102"/>
      <c r="I485" s="102"/>
    </row>
    <row r="486" spans="1:9" ht="14.25">
      <c r="A486" s="103"/>
      <c r="B486" s="103"/>
      <c r="C486" s="135"/>
      <c r="D486" s="135"/>
      <c r="E486" s="135"/>
      <c r="F486" s="135"/>
      <c r="G486" s="135"/>
      <c r="H486" s="139"/>
      <c r="I486" s="139"/>
    </row>
    <row r="487" spans="1:9" ht="13.5">
      <c r="A487" s="104"/>
      <c r="B487" s="104"/>
      <c r="C487" s="101"/>
      <c r="D487" s="101"/>
      <c r="E487" s="101"/>
      <c r="F487" s="101"/>
      <c r="G487" s="101"/>
      <c r="H487" s="102"/>
      <c r="I487" s="102"/>
    </row>
    <row r="488" spans="1:9" ht="13.5">
      <c r="A488" s="105"/>
      <c r="B488" s="105"/>
      <c r="C488" s="101"/>
      <c r="D488" s="101"/>
      <c r="E488" s="101"/>
      <c r="F488" s="101"/>
      <c r="G488" s="101"/>
      <c r="H488" s="102"/>
      <c r="I488" s="102"/>
    </row>
    <row r="489" spans="1:9" ht="13.5">
      <c r="A489" s="105"/>
      <c r="B489" s="105"/>
      <c r="C489" s="101"/>
      <c r="D489" s="101"/>
      <c r="E489" s="101"/>
      <c r="F489" s="101"/>
      <c r="G489" s="101"/>
      <c r="H489" s="102"/>
      <c r="I489" s="102"/>
    </row>
    <row r="490" spans="1:9" ht="13.5">
      <c r="A490" s="138"/>
      <c r="B490" s="138"/>
      <c r="C490" s="135"/>
      <c r="D490" s="135"/>
      <c r="E490" s="135"/>
      <c r="F490" s="135"/>
      <c r="G490" s="135"/>
      <c r="H490" s="136"/>
      <c r="I490" s="136"/>
    </row>
    <row r="491" spans="1:9" ht="14.25">
      <c r="A491" s="103"/>
      <c r="B491" s="103"/>
      <c r="C491" s="101"/>
      <c r="D491" s="101"/>
      <c r="E491" s="101"/>
      <c r="F491" s="101"/>
      <c r="G491" s="101"/>
      <c r="H491" s="134"/>
      <c r="I491" s="134"/>
    </row>
    <row r="492" spans="1:9" ht="13.5">
      <c r="A492" s="105"/>
      <c r="B492" s="105"/>
      <c r="C492" s="101"/>
      <c r="D492" s="101"/>
      <c r="E492" s="101"/>
      <c r="F492" s="101"/>
      <c r="G492" s="101"/>
      <c r="H492" s="134"/>
      <c r="I492" s="134"/>
    </row>
    <row r="493" spans="1:9" ht="13.5">
      <c r="A493" s="133"/>
      <c r="B493" s="133"/>
      <c r="C493" s="101"/>
      <c r="D493" s="101"/>
      <c r="E493" s="101"/>
      <c r="F493" s="101"/>
      <c r="G493" s="101"/>
      <c r="H493" s="134"/>
      <c r="I493" s="134"/>
    </row>
    <row r="494" spans="1:9" ht="13.5">
      <c r="A494" s="133"/>
      <c r="B494" s="133"/>
      <c r="C494" s="101"/>
      <c r="D494" s="101"/>
      <c r="E494" s="101"/>
      <c r="F494" s="101"/>
      <c r="G494" s="101"/>
      <c r="H494" s="134"/>
      <c r="I494" s="134"/>
    </row>
    <row r="495" spans="1:9" ht="13.5">
      <c r="A495" s="133"/>
      <c r="B495" s="133"/>
      <c r="C495" s="101"/>
      <c r="D495" s="101"/>
      <c r="E495" s="101"/>
      <c r="F495" s="101"/>
      <c r="G495" s="101"/>
      <c r="H495" s="134"/>
      <c r="I495" s="134"/>
    </row>
    <row r="496" spans="1:9" ht="13.5">
      <c r="A496" s="133"/>
      <c r="B496" s="133"/>
      <c r="C496" s="101"/>
      <c r="D496" s="101"/>
      <c r="E496" s="101"/>
      <c r="F496" s="101"/>
      <c r="G496" s="101"/>
      <c r="H496" s="134"/>
      <c r="I496" s="134"/>
    </row>
    <row r="497" spans="1:9" s="6" customFormat="1" ht="13.5">
      <c r="A497" s="145"/>
      <c r="B497" s="145"/>
      <c r="C497" s="101"/>
      <c r="D497" s="146"/>
      <c r="E497" s="146"/>
      <c r="F497" s="146"/>
      <c r="G497" s="101"/>
      <c r="H497" s="147"/>
      <c r="I497" s="147"/>
    </row>
    <row r="498" spans="1:9" s="6" customFormat="1" ht="13.5">
      <c r="A498" s="145"/>
      <c r="B498" s="145"/>
      <c r="C498" s="101"/>
      <c r="D498" s="146"/>
      <c r="E498" s="146"/>
      <c r="F498" s="146"/>
      <c r="G498" s="101"/>
      <c r="H498" s="147"/>
      <c r="I498" s="147"/>
    </row>
    <row r="499" spans="1:9" s="6" customFormat="1" ht="13.5">
      <c r="A499" s="148"/>
      <c r="B499" s="148"/>
      <c r="C499" s="101"/>
      <c r="D499" s="146"/>
      <c r="E499" s="146"/>
      <c r="F499" s="146"/>
      <c r="G499" s="101"/>
      <c r="H499" s="147"/>
      <c r="I499" s="147"/>
    </row>
    <row r="500" spans="1:9" s="6" customFormat="1" ht="13.5">
      <c r="A500" s="148"/>
      <c r="B500" s="148"/>
      <c r="C500" s="101"/>
      <c r="D500" s="146"/>
      <c r="E500" s="146"/>
      <c r="F500" s="146"/>
      <c r="G500" s="101"/>
      <c r="H500" s="147"/>
      <c r="I500" s="147"/>
    </row>
    <row r="501" spans="1:9" s="6" customFormat="1" ht="13.5">
      <c r="A501" s="149"/>
      <c r="B501" s="149"/>
      <c r="C501" s="101"/>
      <c r="D501" s="146"/>
      <c r="E501" s="146"/>
      <c r="F501" s="146"/>
      <c r="G501" s="101"/>
      <c r="H501" s="147"/>
      <c r="I501" s="147"/>
    </row>
    <row r="502" spans="1:9" s="6" customFormat="1" ht="13.5">
      <c r="A502" s="149"/>
      <c r="B502" s="149"/>
      <c r="C502" s="101"/>
      <c r="D502" s="146"/>
      <c r="E502" s="146"/>
      <c r="F502" s="146"/>
      <c r="G502" s="101"/>
      <c r="H502" s="147"/>
      <c r="I502" s="147"/>
    </row>
    <row r="503" spans="1:9" s="6" customFormat="1" ht="13.5">
      <c r="A503" s="150"/>
      <c r="B503" s="150"/>
      <c r="C503" s="101"/>
      <c r="D503" s="146"/>
      <c r="E503" s="146"/>
      <c r="F503" s="146"/>
      <c r="G503" s="101"/>
      <c r="H503" s="151"/>
      <c r="I503" s="151"/>
    </row>
    <row r="504" spans="1:9" s="6" customFormat="1" ht="13.5">
      <c r="A504" s="149"/>
      <c r="B504" s="149"/>
      <c r="C504" s="101"/>
      <c r="D504" s="146"/>
      <c r="E504" s="146"/>
      <c r="F504" s="146"/>
      <c r="G504" s="101"/>
      <c r="H504" s="151"/>
      <c r="I504" s="151"/>
    </row>
    <row r="505" spans="1:9" s="6" customFormat="1" ht="13.5">
      <c r="A505" s="149"/>
      <c r="B505" s="149"/>
      <c r="C505" s="101"/>
      <c r="D505" s="146"/>
      <c r="E505" s="146"/>
      <c r="F505" s="146"/>
      <c r="G505" s="101"/>
      <c r="H505" s="151"/>
      <c r="I505" s="151"/>
    </row>
    <row r="506" spans="1:9" s="6" customFormat="1" ht="13.5">
      <c r="A506" s="149"/>
      <c r="B506" s="149"/>
      <c r="C506" s="101"/>
      <c r="D506" s="146"/>
      <c r="E506" s="146"/>
      <c r="F506" s="146"/>
      <c r="G506" s="101"/>
      <c r="H506" s="151"/>
      <c r="I506" s="151"/>
    </row>
    <row r="507" spans="1:9" s="6" customFormat="1" ht="13.5">
      <c r="A507" s="149"/>
      <c r="B507" s="149"/>
      <c r="C507" s="101"/>
      <c r="D507" s="146"/>
      <c r="E507" s="146"/>
      <c r="F507" s="146"/>
      <c r="G507" s="101"/>
      <c r="H507" s="147"/>
      <c r="I507" s="147"/>
    </row>
    <row r="508" spans="1:9" s="6" customFormat="1" ht="13.5">
      <c r="A508" s="149"/>
      <c r="B508" s="149"/>
      <c r="C508" s="101"/>
      <c r="D508" s="146"/>
      <c r="E508" s="146"/>
      <c r="F508" s="146"/>
      <c r="G508" s="101"/>
      <c r="H508" s="151"/>
      <c r="I508" s="151"/>
    </row>
    <row r="509" spans="1:9" s="6" customFormat="1" ht="13.5">
      <c r="A509" s="149"/>
      <c r="B509" s="149"/>
      <c r="C509" s="101"/>
      <c r="D509" s="146"/>
      <c r="E509" s="146"/>
      <c r="F509" s="146"/>
      <c r="G509" s="101"/>
      <c r="H509" s="151"/>
      <c r="I509" s="151"/>
    </row>
    <row r="510" spans="1:9" s="4" customFormat="1" ht="13.5">
      <c r="A510" s="100"/>
      <c r="B510" s="100"/>
      <c r="C510" s="135"/>
      <c r="D510" s="135"/>
      <c r="E510" s="135"/>
      <c r="F510" s="135"/>
      <c r="G510" s="135"/>
      <c r="H510" s="139"/>
      <c r="I510" s="139"/>
    </row>
    <row r="511" spans="1:9" ht="13.5">
      <c r="A511" s="138"/>
      <c r="B511" s="138"/>
      <c r="C511" s="135"/>
      <c r="D511" s="135"/>
      <c r="E511" s="135"/>
      <c r="F511" s="135"/>
      <c r="G511" s="135"/>
      <c r="H511" s="139"/>
      <c r="I511" s="139"/>
    </row>
    <row r="512" spans="1:9" ht="14.25">
      <c r="A512" s="103"/>
      <c r="B512" s="103"/>
      <c r="C512" s="135"/>
      <c r="D512" s="135"/>
      <c r="E512" s="135"/>
      <c r="F512" s="152"/>
      <c r="G512" s="135"/>
      <c r="H512" s="139"/>
      <c r="I512" s="139"/>
    </row>
    <row r="513" spans="1:9" ht="14.25">
      <c r="A513" s="103"/>
      <c r="B513" s="103"/>
      <c r="C513" s="101"/>
      <c r="D513" s="101"/>
      <c r="E513" s="101"/>
      <c r="F513" s="153"/>
      <c r="G513" s="101"/>
      <c r="H513" s="102"/>
      <c r="I513" s="102"/>
    </row>
    <row r="514" spans="1:9" ht="13.5">
      <c r="A514" s="104"/>
      <c r="B514" s="104"/>
      <c r="C514" s="101"/>
      <c r="D514" s="101"/>
      <c r="E514" s="101"/>
      <c r="F514" s="153"/>
      <c r="G514" s="101"/>
      <c r="H514" s="102"/>
      <c r="I514" s="102"/>
    </row>
    <row r="515" spans="1:9" ht="13.5">
      <c r="A515" s="138"/>
      <c r="B515" s="138"/>
      <c r="C515" s="135"/>
      <c r="D515" s="135"/>
      <c r="E515" s="135"/>
      <c r="F515" s="135"/>
      <c r="G515" s="135"/>
      <c r="H515" s="139"/>
      <c r="I515" s="139"/>
    </row>
    <row r="516" spans="1:9" ht="13.5">
      <c r="A516" s="138"/>
      <c r="B516" s="138"/>
      <c r="C516" s="135"/>
      <c r="D516" s="135"/>
      <c r="E516" s="135"/>
      <c r="F516" s="135"/>
      <c r="G516" s="135"/>
      <c r="H516" s="139"/>
      <c r="I516" s="139"/>
    </row>
    <row r="517" spans="1:9" ht="14.25">
      <c r="A517" s="103"/>
      <c r="B517" s="103"/>
      <c r="C517" s="101"/>
      <c r="D517" s="101"/>
      <c r="E517" s="101"/>
      <c r="F517" s="101"/>
      <c r="G517" s="101"/>
      <c r="H517" s="102"/>
      <c r="I517" s="102"/>
    </row>
    <row r="518" spans="1:9" ht="14.25">
      <c r="A518" s="103"/>
      <c r="B518" s="103"/>
      <c r="C518" s="101"/>
      <c r="D518" s="101"/>
      <c r="E518" s="101"/>
      <c r="F518" s="101"/>
      <c r="G518" s="101"/>
      <c r="H518" s="102"/>
      <c r="I518" s="102"/>
    </row>
    <row r="519" spans="1:9" ht="13.5">
      <c r="A519" s="104"/>
      <c r="B519" s="104"/>
      <c r="C519" s="101"/>
      <c r="D519" s="101"/>
      <c r="E519" s="101"/>
      <c r="F519" s="101"/>
      <c r="G519" s="101"/>
      <c r="H519" s="102"/>
      <c r="I519" s="102"/>
    </row>
    <row r="520" spans="1:9" ht="13.5">
      <c r="A520" s="100"/>
      <c r="B520" s="100"/>
      <c r="C520" s="135"/>
      <c r="D520" s="135"/>
      <c r="E520" s="135"/>
      <c r="F520" s="154"/>
      <c r="G520" s="135"/>
      <c r="H520" s="139"/>
      <c r="I520" s="139"/>
    </row>
    <row r="521" spans="1:9" ht="13.5">
      <c r="A521" s="100"/>
      <c r="B521" s="100"/>
      <c r="C521" s="135"/>
      <c r="D521" s="135"/>
      <c r="E521" s="135"/>
      <c r="F521" s="135"/>
      <c r="G521" s="135"/>
      <c r="H521" s="139"/>
      <c r="I521" s="139"/>
    </row>
    <row r="522" spans="1:9" ht="13.5">
      <c r="A522" s="100"/>
      <c r="B522" s="100"/>
      <c r="C522" s="135"/>
      <c r="D522" s="135"/>
      <c r="E522" s="135"/>
      <c r="F522" s="135"/>
      <c r="G522" s="135"/>
      <c r="H522" s="139"/>
      <c r="I522" s="139"/>
    </row>
    <row r="523" spans="1:9" ht="14.25">
      <c r="A523" s="103"/>
      <c r="B523" s="103"/>
      <c r="C523" s="101"/>
      <c r="D523" s="101"/>
      <c r="E523" s="101"/>
      <c r="F523" s="101"/>
      <c r="G523" s="101"/>
      <c r="H523" s="102"/>
      <c r="I523" s="102"/>
    </row>
    <row r="524" spans="1:9" ht="13.5">
      <c r="A524" s="104"/>
      <c r="B524" s="104"/>
      <c r="C524" s="101"/>
      <c r="D524" s="101"/>
      <c r="E524" s="101"/>
      <c r="F524" s="101"/>
      <c r="G524" s="101"/>
      <c r="H524" s="102"/>
      <c r="I524" s="102"/>
    </row>
    <row r="525" spans="1:9" ht="13.5">
      <c r="A525" s="105"/>
      <c r="B525" s="105"/>
      <c r="C525" s="101"/>
      <c r="D525" s="101"/>
      <c r="E525" s="101"/>
      <c r="F525" s="101"/>
      <c r="G525" s="101"/>
      <c r="H525" s="102"/>
      <c r="I525" s="102"/>
    </row>
    <row r="526" spans="1:9" ht="13.5">
      <c r="A526" s="105"/>
      <c r="B526" s="105"/>
      <c r="C526" s="101"/>
      <c r="D526" s="101"/>
      <c r="E526" s="101"/>
      <c r="F526" s="101"/>
      <c r="G526" s="101"/>
      <c r="H526" s="102"/>
      <c r="I526" s="102"/>
    </row>
    <row r="527" spans="1:9" ht="13.5">
      <c r="A527" s="105"/>
      <c r="B527" s="105"/>
      <c r="C527" s="101"/>
      <c r="D527" s="101"/>
      <c r="E527" s="101"/>
      <c r="F527" s="101"/>
      <c r="G527" s="101"/>
      <c r="H527" s="102"/>
      <c r="I527" s="102"/>
    </row>
    <row r="528" spans="1:9" ht="13.5">
      <c r="A528" s="140"/>
      <c r="B528" s="140"/>
      <c r="C528" s="101"/>
      <c r="D528" s="101"/>
      <c r="E528" s="101"/>
      <c r="F528" s="101"/>
      <c r="G528" s="101"/>
      <c r="H528" s="102"/>
      <c r="I528" s="102"/>
    </row>
    <row r="529" spans="1:9" ht="13.5">
      <c r="A529" s="105"/>
      <c r="B529" s="105"/>
      <c r="C529" s="101"/>
      <c r="D529" s="101"/>
      <c r="E529" s="101"/>
      <c r="F529" s="101"/>
      <c r="G529" s="101"/>
      <c r="H529" s="102"/>
      <c r="I529" s="102"/>
    </row>
    <row r="530" spans="1:9" ht="13.5">
      <c r="A530" s="105"/>
      <c r="B530" s="105"/>
      <c r="C530" s="101"/>
      <c r="D530" s="101"/>
      <c r="E530" s="101"/>
      <c r="F530" s="101"/>
      <c r="G530" s="101"/>
      <c r="H530" s="102"/>
      <c r="I530" s="102"/>
    </row>
    <row r="531" spans="1:9" ht="13.5">
      <c r="A531" s="105"/>
      <c r="B531" s="105"/>
      <c r="C531" s="101"/>
      <c r="D531" s="101"/>
      <c r="E531" s="101"/>
      <c r="F531" s="101"/>
      <c r="G531" s="101"/>
      <c r="H531" s="102"/>
      <c r="I531" s="102"/>
    </row>
    <row r="532" spans="1:9" s="4" customFormat="1" ht="13.5">
      <c r="A532" s="100"/>
      <c r="B532" s="100"/>
      <c r="C532" s="101"/>
      <c r="D532" s="101"/>
      <c r="E532" s="101"/>
      <c r="F532" s="101"/>
      <c r="G532" s="101"/>
      <c r="H532" s="102"/>
      <c r="I532" s="102"/>
    </row>
    <row r="533" spans="1:9" s="4" customFormat="1" ht="14.25">
      <c r="A533" s="103"/>
      <c r="B533" s="103"/>
      <c r="C533" s="101"/>
      <c r="D533" s="101"/>
      <c r="E533" s="101"/>
      <c r="F533" s="155"/>
      <c r="G533" s="101"/>
      <c r="H533" s="102"/>
      <c r="I533" s="102"/>
    </row>
    <row r="534" spans="1:9" s="4" customFormat="1" ht="13.5">
      <c r="A534" s="104"/>
      <c r="B534" s="104"/>
      <c r="C534" s="101"/>
      <c r="D534" s="101"/>
      <c r="E534" s="101"/>
      <c r="F534" s="101"/>
      <c r="G534" s="101"/>
      <c r="H534" s="102"/>
      <c r="I534" s="102"/>
    </row>
    <row r="535" spans="1:9" s="4" customFormat="1" ht="13.5">
      <c r="A535" s="105"/>
      <c r="B535" s="105"/>
      <c r="C535" s="101"/>
      <c r="D535" s="101"/>
      <c r="E535" s="101"/>
      <c r="F535" s="101"/>
      <c r="G535" s="101"/>
      <c r="H535" s="102"/>
      <c r="I535" s="102"/>
    </row>
    <row r="536" spans="1:9" s="4" customFormat="1" ht="13.5">
      <c r="A536" s="105"/>
      <c r="B536" s="105"/>
      <c r="C536" s="101"/>
      <c r="D536" s="101"/>
      <c r="E536" s="101"/>
      <c r="F536" s="101"/>
      <c r="G536" s="101"/>
      <c r="H536" s="102"/>
      <c r="I536" s="102"/>
    </row>
    <row r="537" spans="1:9" s="4" customFormat="1" ht="13.5">
      <c r="A537" s="105"/>
      <c r="B537" s="105"/>
      <c r="C537" s="101"/>
      <c r="D537" s="101"/>
      <c r="E537" s="101"/>
      <c r="F537" s="101"/>
      <c r="G537" s="101"/>
      <c r="H537" s="102"/>
      <c r="I537" s="102"/>
    </row>
    <row r="538" spans="1:9" ht="13.5">
      <c r="A538" s="107"/>
      <c r="B538" s="107"/>
      <c r="C538" s="107"/>
      <c r="D538" s="156"/>
      <c r="E538" s="156"/>
      <c r="F538" s="107"/>
      <c r="G538" s="107"/>
      <c r="H538" s="157"/>
      <c r="I538" s="157"/>
    </row>
    <row r="539" spans="1:9" ht="13.5">
      <c r="A539" s="107"/>
      <c r="B539" s="107"/>
      <c r="C539" s="107"/>
      <c r="D539" s="156"/>
      <c r="E539" s="156"/>
      <c r="F539" s="107"/>
      <c r="G539" s="107"/>
      <c r="H539" s="157"/>
      <c r="I539" s="157"/>
    </row>
    <row r="540" spans="1:9" ht="13.5">
      <c r="A540" s="107"/>
      <c r="B540" s="107"/>
      <c r="C540" s="107"/>
      <c r="D540" s="156"/>
      <c r="E540" s="156"/>
      <c r="F540" s="107"/>
      <c r="G540" s="107"/>
      <c r="H540" s="158"/>
      <c r="I540" s="158"/>
    </row>
    <row r="541" spans="1:9" ht="13.5">
      <c r="A541" s="107"/>
      <c r="B541" s="107"/>
      <c r="C541" s="107"/>
      <c r="D541" s="156"/>
      <c r="E541" s="156"/>
      <c r="F541" s="107"/>
      <c r="G541" s="107"/>
      <c r="H541" s="157"/>
      <c r="I541" s="157"/>
    </row>
    <row r="542" spans="1:9" ht="13.5">
      <c r="A542" s="107"/>
      <c r="B542" s="107"/>
      <c r="C542" s="107"/>
      <c r="D542" s="156"/>
      <c r="E542" s="156"/>
      <c r="F542" s="107"/>
      <c r="G542" s="107"/>
      <c r="H542" s="157"/>
      <c r="I542" s="157"/>
    </row>
    <row r="543" spans="1:9" ht="13.5">
      <c r="A543" s="107"/>
      <c r="B543" s="107"/>
      <c r="C543" s="107"/>
      <c r="D543" s="156"/>
      <c r="E543" s="156"/>
      <c r="F543" s="107"/>
      <c r="G543" s="107"/>
      <c r="H543" s="157"/>
      <c r="I543" s="157"/>
    </row>
    <row r="544" spans="1:9" ht="12.75">
      <c r="A544" s="108"/>
      <c r="B544" s="108"/>
      <c r="C544" s="108"/>
      <c r="D544" s="159"/>
      <c r="E544" s="159"/>
      <c r="F544" s="108"/>
      <c r="G544" s="108"/>
      <c r="H544" s="70"/>
      <c r="I544" s="70"/>
    </row>
    <row r="545" spans="1:9" ht="12.75">
      <c r="A545" s="108"/>
      <c r="B545" s="108"/>
      <c r="C545" s="108"/>
      <c r="D545" s="159"/>
      <c r="E545" s="159"/>
      <c r="F545" s="108"/>
      <c r="G545" s="108"/>
      <c r="H545" s="70"/>
      <c r="I545" s="70"/>
    </row>
    <row r="546" spans="1:9" ht="12.75">
      <c r="A546" s="108"/>
      <c r="B546" s="108"/>
      <c r="C546" s="108"/>
      <c r="D546" s="159"/>
      <c r="E546" s="159"/>
      <c r="F546" s="108"/>
      <c r="G546" s="108"/>
      <c r="H546" s="70"/>
      <c r="I546" s="70"/>
    </row>
    <row r="547" spans="1:9" ht="12.75">
      <c r="A547" s="108"/>
      <c r="B547" s="108"/>
      <c r="C547" s="108"/>
      <c r="D547" s="159"/>
      <c r="E547" s="159"/>
      <c r="F547" s="108"/>
      <c r="G547" s="108"/>
      <c r="H547" s="70"/>
      <c r="I547" s="70"/>
    </row>
    <row r="548" spans="1:9" ht="12.75">
      <c r="A548" s="108"/>
      <c r="B548" s="108"/>
      <c r="C548" s="108"/>
      <c r="D548" s="159"/>
      <c r="E548" s="159"/>
      <c r="F548" s="108"/>
      <c r="G548" s="108"/>
      <c r="H548" s="70"/>
      <c r="I548" s="70"/>
    </row>
    <row r="549" spans="1:9" ht="12.75">
      <c r="A549" s="108"/>
      <c r="B549" s="108"/>
      <c r="C549" s="108"/>
      <c r="D549" s="159"/>
      <c r="E549" s="159"/>
      <c r="F549" s="108"/>
      <c r="G549" s="108"/>
      <c r="H549" s="70"/>
      <c r="I549" s="70"/>
    </row>
    <row r="550" spans="1:9" ht="12.75">
      <c r="A550" s="108"/>
      <c r="B550" s="108"/>
      <c r="C550" s="108"/>
      <c r="D550" s="159"/>
      <c r="E550" s="159"/>
      <c r="F550" s="108"/>
      <c r="G550" s="108"/>
      <c r="H550" s="70"/>
      <c r="I550" s="70"/>
    </row>
    <row r="551" spans="1:9" ht="12.75">
      <c r="A551" s="108"/>
      <c r="B551" s="108"/>
      <c r="C551" s="108"/>
      <c r="D551" s="159"/>
      <c r="E551" s="159"/>
      <c r="F551" s="108"/>
      <c r="G551" s="108"/>
      <c r="H551" s="70"/>
      <c r="I551" s="70"/>
    </row>
    <row r="552" spans="1:9" ht="12.75">
      <c r="A552" s="108"/>
      <c r="B552" s="108"/>
      <c r="C552" s="108"/>
      <c r="D552" s="159"/>
      <c r="E552" s="159"/>
      <c r="F552" s="108"/>
      <c r="G552" s="108"/>
      <c r="H552" s="70"/>
      <c r="I552" s="70"/>
    </row>
    <row r="553" spans="1:9" ht="12.75">
      <c r="A553" s="108"/>
      <c r="B553" s="108"/>
      <c r="C553" s="108"/>
      <c r="D553" s="159"/>
      <c r="E553" s="159"/>
      <c r="F553" s="108"/>
      <c r="G553" s="108"/>
      <c r="H553" s="70"/>
      <c r="I553" s="70"/>
    </row>
    <row r="554" spans="1:9" ht="12.75">
      <c r="A554" s="108"/>
      <c r="B554" s="108"/>
      <c r="C554" s="108"/>
      <c r="D554" s="159"/>
      <c r="E554" s="159"/>
      <c r="F554" s="108"/>
      <c r="G554" s="108"/>
      <c r="H554" s="70"/>
      <c r="I554" s="70"/>
    </row>
    <row r="555" spans="1:9" ht="12.75">
      <c r="A555" s="108"/>
      <c r="B555" s="108"/>
      <c r="C555" s="108"/>
      <c r="D555" s="159"/>
      <c r="E555" s="159"/>
      <c r="F555" s="108"/>
      <c r="G555" s="108"/>
      <c r="H555" s="70"/>
      <c r="I555" s="70"/>
    </row>
    <row r="556" spans="1:9" ht="12.75">
      <c r="A556" s="108"/>
      <c r="B556" s="108"/>
      <c r="C556" s="108"/>
      <c r="D556" s="159"/>
      <c r="E556" s="159"/>
      <c r="F556" s="108"/>
      <c r="G556" s="108"/>
      <c r="H556" s="70"/>
      <c r="I556" s="70"/>
    </row>
    <row r="557" spans="1:9" ht="12.75">
      <c r="A557" s="108"/>
      <c r="B557" s="108"/>
      <c r="C557" s="108"/>
      <c r="D557" s="159"/>
      <c r="E557" s="159"/>
      <c r="F557" s="108"/>
      <c r="G557" s="108"/>
      <c r="H557" s="70"/>
      <c r="I557" s="70"/>
    </row>
    <row r="558" spans="1:9" ht="12.75">
      <c r="A558" s="108"/>
      <c r="B558" s="108"/>
      <c r="C558" s="108"/>
      <c r="D558" s="159"/>
      <c r="E558" s="159"/>
      <c r="F558" s="108"/>
      <c r="G558" s="108"/>
      <c r="H558" s="70"/>
      <c r="I558" s="70"/>
    </row>
    <row r="559" spans="1:9" ht="12.75">
      <c r="A559" s="108"/>
      <c r="B559" s="108"/>
      <c r="C559" s="108"/>
      <c r="D559" s="159"/>
      <c r="E559" s="159"/>
      <c r="F559" s="108"/>
      <c r="G559" s="108"/>
      <c r="H559" s="70"/>
      <c r="I559" s="70"/>
    </row>
    <row r="560" spans="1:9" ht="12.75">
      <c r="A560" s="108"/>
      <c r="B560" s="108"/>
      <c r="C560" s="108"/>
      <c r="D560" s="159"/>
      <c r="E560" s="159"/>
      <c r="F560" s="108"/>
      <c r="G560" s="108"/>
      <c r="H560" s="70"/>
      <c r="I560" s="70"/>
    </row>
    <row r="561" spans="1:9" ht="12.75">
      <c r="A561" s="108"/>
      <c r="B561" s="108"/>
      <c r="C561" s="108"/>
      <c r="D561" s="159"/>
      <c r="E561" s="159"/>
      <c r="F561" s="108"/>
      <c r="G561" s="108"/>
      <c r="H561" s="70"/>
      <c r="I561" s="70"/>
    </row>
    <row r="562" spans="1:9" ht="12.75">
      <c r="A562" s="108"/>
      <c r="B562" s="108"/>
      <c r="C562" s="108"/>
      <c r="D562" s="159"/>
      <c r="E562" s="159"/>
      <c r="F562" s="108"/>
      <c r="G562" s="108"/>
      <c r="H562" s="70"/>
      <c r="I562" s="70"/>
    </row>
    <row r="563" spans="1:9" ht="12.75">
      <c r="A563" s="108"/>
      <c r="B563" s="108"/>
      <c r="C563" s="108"/>
      <c r="D563" s="159"/>
      <c r="E563" s="159"/>
      <c r="F563" s="108"/>
      <c r="G563" s="108"/>
      <c r="H563" s="70"/>
      <c r="I563" s="70"/>
    </row>
    <row r="564" spans="1:9" ht="12.75">
      <c r="A564" s="108"/>
      <c r="B564" s="108"/>
      <c r="C564" s="108"/>
      <c r="D564" s="159"/>
      <c r="E564" s="159"/>
      <c r="F564" s="108"/>
      <c r="G564" s="108"/>
      <c r="H564" s="70"/>
      <c r="I564" s="70"/>
    </row>
    <row r="565" spans="1:9" ht="12.75">
      <c r="A565" s="108"/>
      <c r="B565" s="108"/>
      <c r="C565" s="108"/>
      <c r="D565" s="159"/>
      <c r="E565" s="159"/>
      <c r="F565" s="108"/>
      <c r="G565" s="108"/>
      <c r="H565" s="70"/>
      <c r="I565" s="70"/>
    </row>
    <row r="566" spans="1:9" ht="12.75">
      <c r="A566" s="108"/>
      <c r="B566" s="108"/>
      <c r="C566" s="108"/>
      <c r="D566" s="159"/>
      <c r="E566" s="159"/>
      <c r="F566" s="108"/>
      <c r="G566" s="108"/>
      <c r="H566" s="70"/>
      <c r="I566" s="70"/>
    </row>
    <row r="567" spans="1:9" ht="12.75">
      <c r="A567" s="108"/>
      <c r="B567" s="108"/>
      <c r="C567" s="108"/>
      <c r="D567" s="159"/>
      <c r="E567" s="159"/>
      <c r="F567" s="108"/>
      <c r="G567" s="108"/>
      <c r="H567" s="70"/>
      <c r="I567" s="70"/>
    </row>
    <row r="568" spans="1:9" ht="12.75">
      <c r="A568" s="4"/>
      <c r="B568" s="4"/>
      <c r="D568" s="160"/>
      <c r="E568" s="160"/>
      <c r="F568" s="4"/>
      <c r="G568" s="4"/>
      <c r="H568" s="161"/>
      <c r="I568" s="161"/>
    </row>
    <row r="569" spans="1:9" ht="12.75">
      <c r="A569" s="4"/>
      <c r="B569" s="4"/>
      <c r="D569" s="160"/>
      <c r="E569" s="160"/>
      <c r="F569" s="4"/>
      <c r="G569" s="4"/>
      <c r="H569" s="161"/>
      <c r="I569" s="161"/>
    </row>
    <row r="570" spans="1:9" ht="12.75">
      <c r="A570" s="4"/>
      <c r="B570" s="4"/>
      <c r="D570" s="160"/>
      <c r="E570" s="160"/>
      <c r="F570" s="4"/>
      <c r="G570" s="4"/>
      <c r="H570" s="161"/>
      <c r="I570" s="161"/>
    </row>
  </sheetData>
  <sheetProtection/>
  <mergeCells count="18">
    <mergeCell ref="D2:I2"/>
    <mergeCell ref="D3:I3"/>
    <mergeCell ref="D4:I4"/>
    <mergeCell ref="D5:I5"/>
    <mergeCell ref="D6:I6"/>
    <mergeCell ref="D19:I19"/>
    <mergeCell ref="G14:I14"/>
    <mergeCell ref="G15:I15"/>
    <mergeCell ref="F16:I16"/>
    <mergeCell ref="F17:I17"/>
    <mergeCell ref="D20:I20"/>
    <mergeCell ref="D21:I21"/>
    <mergeCell ref="D22:I22"/>
    <mergeCell ref="D23:I23"/>
    <mergeCell ref="A24:I24"/>
    <mergeCell ref="A26:A27"/>
    <mergeCell ref="C26:G26"/>
    <mergeCell ref="H26:I26"/>
  </mergeCells>
  <printOptions/>
  <pageMargins left="0.2362204724409449" right="0.2362204724409449" top="0.7480314960629921" bottom="0.7480314960629921" header="0.31496062992125984" footer="0.31496062992125984"/>
  <pageSetup firstPageNumber="127" useFirstPageNumber="1"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K30"/>
  <sheetViews>
    <sheetView view="pageBreakPreview" zoomScale="60" zoomScalePageLayoutView="0" workbookViewId="0" topLeftCell="A6">
      <selection activeCell="J27" sqref="J27"/>
    </sheetView>
  </sheetViews>
  <sheetFormatPr defaultColWidth="9.00390625" defaultRowHeight="12.75"/>
  <cols>
    <col min="1" max="1" width="4.125" style="0" customWidth="1"/>
    <col min="2" max="2" width="40.625" style="0" customWidth="1"/>
    <col min="3" max="3" width="7.50390625" style="0" customWidth="1"/>
    <col min="4" max="4" width="6.625" style="0" customWidth="1"/>
    <col min="5" max="5" width="5.625" style="0" customWidth="1"/>
    <col min="6" max="6" width="21.50390625" style="0" customWidth="1"/>
    <col min="7" max="7" width="6.125" style="0" customWidth="1"/>
    <col min="8" max="8" width="6.50390625" style="0" hidden="1" customWidth="1"/>
    <col min="9" max="9" width="17.375" style="0" customWidth="1"/>
  </cols>
  <sheetData>
    <row r="1" spans="3:11" ht="12.75" hidden="1">
      <c r="C1" s="807" t="s">
        <v>518</v>
      </c>
      <c r="D1" s="808"/>
      <c r="E1" s="808"/>
      <c r="F1" s="808"/>
      <c r="G1" s="808"/>
      <c r="H1" s="808"/>
      <c r="I1" s="808"/>
      <c r="J1" s="8"/>
      <c r="K1" s="8"/>
    </row>
    <row r="2" spans="3:11" ht="12.75" customHeight="1" hidden="1">
      <c r="C2" s="809" t="s">
        <v>264</v>
      </c>
      <c r="D2" s="810"/>
      <c r="E2" s="810"/>
      <c r="F2" s="810"/>
      <c r="G2" s="810"/>
      <c r="H2" s="810"/>
      <c r="I2" s="810"/>
      <c r="J2" s="810"/>
      <c r="K2" s="8"/>
    </row>
    <row r="3" spans="3:11" ht="12.75" hidden="1">
      <c r="C3" s="807" t="s">
        <v>521</v>
      </c>
      <c r="D3" s="811"/>
      <c r="E3" s="811"/>
      <c r="F3" s="811"/>
      <c r="G3" s="811"/>
      <c r="H3" s="811"/>
      <c r="I3" s="811"/>
      <c r="J3" s="811"/>
      <c r="K3" s="8"/>
    </row>
    <row r="4" spans="3:11" ht="12.75" hidden="1">
      <c r="C4" s="807" t="s">
        <v>535</v>
      </c>
      <c r="D4" s="811"/>
      <c r="E4" s="811"/>
      <c r="F4" s="811"/>
      <c r="G4" s="811"/>
      <c r="H4" s="811"/>
      <c r="I4" s="811"/>
      <c r="J4" s="811"/>
      <c r="K4" s="8"/>
    </row>
    <row r="5" spans="3:11" ht="12.75" hidden="1">
      <c r="C5" s="190"/>
      <c r="D5" s="190"/>
      <c r="E5" s="190"/>
      <c r="F5" s="190"/>
      <c r="G5" s="190"/>
      <c r="H5" s="190"/>
      <c r="I5" s="190"/>
      <c r="J5" s="190"/>
      <c r="K5" s="190"/>
    </row>
    <row r="6" spans="3:11" ht="15">
      <c r="C6" s="190"/>
      <c r="D6" s="190"/>
      <c r="E6" s="190"/>
      <c r="F6" s="835" t="s">
        <v>670</v>
      </c>
      <c r="G6" s="812"/>
      <c r="H6" s="812"/>
      <c r="I6" s="812"/>
      <c r="J6" s="190"/>
      <c r="K6" s="190"/>
    </row>
    <row r="7" spans="3:11" ht="15">
      <c r="C7" s="190"/>
      <c r="D7" s="190"/>
      <c r="E7" s="190"/>
      <c r="F7" s="835" t="s">
        <v>598</v>
      </c>
      <c r="G7" s="812"/>
      <c r="H7" s="812"/>
      <c r="I7" s="812"/>
      <c r="J7" s="190"/>
      <c r="K7" s="190"/>
    </row>
    <row r="8" spans="3:11" ht="15">
      <c r="C8" s="190"/>
      <c r="D8" s="190"/>
      <c r="E8" s="190"/>
      <c r="F8" s="835" t="s">
        <v>541</v>
      </c>
      <c r="G8" s="812"/>
      <c r="H8" s="812"/>
      <c r="I8" s="812"/>
      <c r="J8" s="190"/>
      <c r="K8" s="190"/>
    </row>
    <row r="9" spans="3:11" ht="15">
      <c r="C9" s="190"/>
      <c r="D9" s="190"/>
      <c r="E9" s="190"/>
      <c r="F9" s="796" t="s">
        <v>691</v>
      </c>
      <c r="G9" s="812"/>
      <c r="H9" s="812"/>
      <c r="I9" s="812"/>
      <c r="J9" s="190"/>
      <c r="K9" s="190"/>
    </row>
    <row r="10" spans="3:11" ht="15" hidden="1">
      <c r="C10" s="190"/>
      <c r="D10" s="190"/>
      <c r="E10" s="190"/>
      <c r="F10" s="812"/>
      <c r="G10" s="812"/>
      <c r="H10" s="812"/>
      <c r="I10" s="812"/>
      <c r="J10" s="190"/>
      <c r="K10" s="190"/>
    </row>
    <row r="11" spans="3:11" ht="15" hidden="1">
      <c r="C11" s="47"/>
      <c r="D11" s="47"/>
      <c r="E11" s="47"/>
      <c r="F11" s="812"/>
      <c r="G11" s="812"/>
      <c r="H11" s="812"/>
      <c r="I11" s="812"/>
      <c r="J11" s="190"/>
      <c r="K11" s="190"/>
    </row>
    <row r="12" spans="3:11" ht="15">
      <c r="C12" s="48"/>
      <c r="D12" s="48"/>
      <c r="E12" s="48"/>
      <c r="F12" s="835" t="s">
        <v>159</v>
      </c>
      <c r="G12" s="812"/>
      <c r="H12" s="812"/>
      <c r="I12" s="812"/>
      <c r="J12" s="190"/>
      <c r="K12" s="190"/>
    </row>
    <row r="13" spans="3:11" ht="14.25" customHeight="1">
      <c r="C13" s="48"/>
      <c r="D13" s="48"/>
      <c r="E13" s="48"/>
      <c r="F13" s="835" t="s">
        <v>598</v>
      </c>
      <c r="G13" s="812"/>
      <c r="H13" s="812"/>
      <c r="I13" s="812"/>
      <c r="J13" s="190"/>
      <c r="K13" s="190"/>
    </row>
    <row r="14" spans="2:11" ht="15.75" customHeight="1">
      <c r="B14" s="364"/>
      <c r="C14" s="48"/>
      <c r="D14" s="48"/>
      <c r="E14" s="48"/>
      <c r="F14" s="835" t="s">
        <v>541</v>
      </c>
      <c r="G14" s="812"/>
      <c r="H14" s="812"/>
      <c r="I14" s="812"/>
      <c r="J14" s="190"/>
      <c r="K14" s="190"/>
    </row>
    <row r="15" spans="3:11" ht="15">
      <c r="C15" s="549"/>
      <c r="D15" s="550"/>
      <c r="E15" s="550"/>
      <c r="F15" s="796" t="s">
        <v>664</v>
      </c>
      <c r="G15" s="812"/>
      <c r="H15" s="812"/>
      <c r="I15" s="812"/>
      <c r="J15" s="190"/>
      <c r="K15" s="190"/>
    </row>
    <row r="16" ht="12.75">
      <c r="A16" s="47"/>
    </row>
    <row r="17" spans="1:9" ht="30.75" customHeight="1">
      <c r="A17" s="848" t="s">
        <v>599</v>
      </c>
      <c r="B17" s="848"/>
      <c r="C17" s="848"/>
      <c r="D17" s="848"/>
      <c r="E17" s="848"/>
      <c r="F17" s="848"/>
      <c r="G17" s="848"/>
      <c r="H17" s="848"/>
      <c r="I17" s="848"/>
    </row>
    <row r="18" ht="12.75">
      <c r="A18" s="47"/>
    </row>
    <row r="19" spans="1:9" ht="12.75" customHeight="1">
      <c r="A19" s="849" t="s">
        <v>158</v>
      </c>
      <c r="B19" s="836" t="s">
        <v>150</v>
      </c>
      <c r="C19" s="849" t="s">
        <v>600</v>
      </c>
      <c r="D19" s="849"/>
      <c r="E19" s="849"/>
      <c r="F19" s="849"/>
      <c r="G19" s="849"/>
      <c r="H19" s="849"/>
      <c r="I19" s="849"/>
    </row>
    <row r="20" spans="1:9" ht="30.75" customHeight="1">
      <c r="A20" s="849"/>
      <c r="B20" s="836"/>
      <c r="C20" s="77" t="s">
        <v>153</v>
      </c>
      <c r="D20" s="77" t="s">
        <v>601</v>
      </c>
      <c r="E20" s="77" t="s">
        <v>605</v>
      </c>
      <c r="F20" s="77" t="s">
        <v>606</v>
      </c>
      <c r="G20" s="77" t="s">
        <v>153</v>
      </c>
      <c r="H20" s="77" t="s">
        <v>156</v>
      </c>
      <c r="I20" s="77" t="s">
        <v>585</v>
      </c>
    </row>
    <row r="21" spans="1:9" ht="15" customHeight="1">
      <c r="A21" s="82">
        <v>1</v>
      </c>
      <c r="B21" s="77">
        <v>2</v>
      </c>
      <c r="C21" s="79">
        <v>3</v>
      </c>
      <c r="D21" s="714" t="s">
        <v>602</v>
      </c>
      <c r="E21" s="80" t="s">
        <v>603</v>
      </c>
      <c r="F21" s="79">
        <v>6</v>
      </c>
      <c r="G21" s="80" t="s">
        <v>604</v>
      </c>
      <c r="H21" s="80" t="s">
        <v>229</v>
      </c>
      <c r="I21" s="837">
        <v>835.32</v>
      </c>
    </row>
    <row r="22" spans="1:9" ht="61.5" customHeight="1">
      <c r="A22" s="843">
        <v>1</v>
      </c>
      <c r="B22" s="850" t="s">
        <v>671</v>
      </c>
      <c r="C22" s="837">
        <v>950</v>
      </c>
      <c r="D22" s="846" t="s">
        <v>223</v>
      </c>
      <c r="E22" s="839" t="s">
        <v>258</v>
      </c>
      <c r="F22" s="841">
        <v>8900000000</v>
      </c>
      <c r="G22" s="837">
        <v>200</v>
      </c>
      <c r="H22" s="194"/>
      <c r="I22" s="845"/>
    </row>
    <row r="23" spans="1:9" ht="22.5" customHeight="1" hidden="1">
      <c r="A23" s="844"/>
      <c r="B23" s="851"/>
      <c r="C23" s="838"/>
      <c r="D23" s="847"/>
      <c r="E23" s="840"/>
      <c r="F23" s="842"/>
      <c r="G23" s="838"/>
      <c r="H23" s="194">
        <v>159</v>
      </c>
      <c r="I23" s="838"/>
    </row>
    <row r="24" spans="1:9" ht="20.25" customHeight="1">
      <c r="A24" s="365"/>
      <c r="B24" s="852"/>
      <c r="C24" s="853" t="s">
        <v>607</v>
      </c>
      <c r="D24" s="854"/>
      <c r="E24" s="854"/>
      <c r="F24" s="854"/>
      <c r="G24" s="855"/>
      <c r="H24" s="194"/>
      <c r="I24" s="463">
        <f>I21</f>
        <v>835.32</v>
      </c>
    </row>
    <row r="25" spans="1:9" ht="52.5" customHeight="1">
      <c r="A25" s="230">
        <v>2</v>
      </c>
      <c r="B25" s="449" t="s">
        <v>574</v>
      </c>
      <c r="C25" s="447">
        <v>950</v>
      </c>
      <c r="D25" s="366" t="s">
        <v>255</v>
      </c>
      <c r="E25" s="366" t="s">
        <v>211</v>
      </c>
      <c r="F25" s="223">
        <v>7000000000</v>
      </c>
      <c r="G25" s="194">
        <v>200</v>
      </c>
      <c r="H25" s="194"/>
      <c r="I25" s="463">
        <v>773.35</v>
      </c>
    </row>
    <row r="26" spans="1:9" ht="52.5" customHeight="1">
      <c r="A26" s="230">
        <v>3</v>
      </c>
      <c r="B26" s="564" t="s">
        <v>685</v>
      </c>
      <c r="C26" s="447">
        <v>950</v>
      </c>
      <c r="D26" s="366" t="s">
        <v>223</v>
      </c>
      <c r="E26" s="366" t="s">
        <v>241</v>
      </c>
      <c r="F26" s="223">
        <v>8700000000</v>
      </c>
      <c r="G26" s="194">
        <v>200</v>
      </c>
      <c r="H26" s="194"/>
      <c r="I26" s="463">
        <v>683.33</v>
      </c>
    </row>
    <row r="27" spans="1:9" ht="15">
      <c r="A27" s="231"/>
      <c r="B27" s="711" t="s">
        <v>298</v>
      </c>
      <c r="C27" s="81"/>
      <c r="D27" s="81"/>
      <c r="E27" s="81"/>
      <c r="F27" s="81"/>
      <c r="G27" s="81"/>
      <c r="H27" s="81"/>
      <c r="I27" s="465">
        <f>I24+I25+I26</f>
        <v>2292</v>
      </c>
    </row>
    <row r="28" ht="15">
      <c r="A28" s="75"/>
    </row>
    <row r="29" ht="15">
      <c r="A29" s="75"/>
    </row>
    <row r="30" ht="15">
      <c r="A30" s="75"/>
    </row>
  </sheetData>
  <sheetProtection/>
  <mergeCells count="27">
    <mergeCell ref="A22:A23"/>
    <mergeCell ref="I21:I23"/>
    <mergeCell ref="D22:D23"/>
    <mergeCell ref="A17:I17"/>
    <mergeCell ref="C19:I19"/>
    <mergeCell ref="A19:A20"/>
    <mergeCell ref="B22:B24"/>
    <mergeCell ref="C24:G24"/>
    <mergeCell ref="C4:J4"/>
    <mergeCell ref="B19:B20"/>
    <mergeCell ref="C22:C23"/>
    <mergeCell ref="E22:E23"/>
    <mergeCell ref="C1:I1"/>
    <mergeCell ref="C2:J2"/>
    <mergeCell ref="C3:J3"/>
    <mergeCell ref="G22:G23"/>
    <mergeCell ref="F22:F23"/>
    <mergeCell ref="F14:I14"/>
    <mergeCell ref="F15:I15"/>
    <mergeCell ref="F6:I6"/>
    <mergeCell ref="F7:I7"/>
    <mergeCell ref="F8:I8"/>
    <mergeCell ref="F9:I9"/>
    <mergeCell ref="F10:I10"/>
    <mergeCell ref="F11:I11"/>
    <mergeCell ref="F12:I12"/>
    <mergeCell ref="F13:I1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6">
      <selection activeCell="B20" sqref="B20"/>
    </sheetView>
  </sheetViews>
  <sheetFormatPr defaultColWidth="9.00390625" defaultRowHeight="12.75"/>
  <cols>
    <col min="1" max="1" width="4.125" style="0" customWidth="1"/>
    <col min="2" max="2" width="46.50390625" style="0" customWidth="1"/>
    <col min="3" max="3" width="7.50390625" style="0" customWidth="1"/>
    <col min="4" max="5" width="6.125" style="0" customWidth="1"/>
    <col min="6" max="6" width="10.875" style="0" customWidth="1"/>
    <col min="7" max="7" width="6.125" style="0" customWidth="1"/>
    <col min="8" max="8" width="6.50390625" style="0" hidden="1" customWidth="1"/>
    <col min="9" max="9" width="6.50390625" style="0" customWidth="1"/>
    <col min="10" max="10" width="7.50390625" style="0" customWidth="1"/>
  </cols>
  <sheetData>
    <row r="1" spans="3:10" ht="12.75" hidden="1">
      <c r="C1" s="807" t="s">
        <v>519</v>
      </c>
      <c r="D1" s="808"/>
      <c r="E1" s="808"/>
      <c r="F1" s="808"/>
      <c r="G1" s="808"/>
      <c r="H1" s="808"/>
      <c r="I1" s="808"/>
      <c r="J1" s="8"/>
    </row>
    <row r="2" spans="3:10" ht="12.75" hidden="1">
      <c r="C2" s="809" t="s">
        <v>264</v>
      </c>
      <c r="D2" s="810"/>
      <c r="E2" s="810"/>
      <c r="F2" s="810"/>
      <c r="G2" s="810"/>
      <c r="H2" s="810"/>
      <c r="I2" s="810"/>
      <c r="J2" s="810"/>
    </row>
    <row r="3" spans="3:10" ht="12.75" hidden="1">
      <c r="C3" s="807" t="s">
        <v>521</v>
      </c>
      <c r="D3" s="811"/>
      <c r="E3" s="811"/>
      <c r="F3" s="811"/>
      <c r="G3" s="811"/>
      <c r="H3" s="811"/>
      <c r="I3" s="811"/>
      <c r="J3" s="811"/>
    </row>
    <row r="4" spans="3:10" ht="12.75" hidden="1">
      <c r="C4" s="778" t="s">
        <v>533</v>
      </c>
      <c r="D4" s="811"/>
      <c r="E4" s="811"/>
      <c r="F4" s="811"/>
      <c r="G4" s="811"/>
      <c r="H4" s="811"/>
      <c r="I4" s="811"/>
      <c r="J4" s="8"/>
    </row>
    <row r="5" ht="12.75" hidden="1"/>
    <row r="6" spans="1:10" ht="12.75">
      <c r="A6" s="47"/>
      <c r="B6" s="47"/>
      <c r="C6" s="858" t="s">
        <v>160</v>
      </c>
      <c r="D6" s="858"/>
      <c r="E6" s="858"/>
      <c r="F6" s="858"/>
      <c r="G6" s="858"/>
      <c r="H6" s="858"/>
      <c r="I6" s="858"/>
      <c r="J6" s="47"/>
    </row>
    <row r="7" spans="1:10" ht="15.75" customHeight="1">
      <c r="A7" s="47"/>
      <c r="B7" s="47"/>
      <c r="C7" s="859" t="s">
        <v>264</v>
      </c>
      <c r="D7" s="859"/>
      <c r="E7" s="859"/>
      <c r="F7" s="859"/>
      <c r="G7" s="859"/>
      <c r="H7" s="859"/>
      <c r="I7" s="859"/>
      <c r="J7" s="47"/>
    </row>
    <row r="8" spans="1:10" ht="12.75">
      <c r="A8" s="47"/>
      <c r="B8" s="47"/>
      <c r="C8" s="859" t="s">
        <v>504</v>
      </c>
      <c r="D8" s="859"/>
      <c r="E8" s="859"/>
      <c r="F8" s="859"/>
      <c r="G8" s="859"/>
      <c r="H8" s="859"/>
      <c r="I8" s="859"/>
      <c r="J8" s="47"/>
    </row>
    <row r="9" spans="1:10" ht="15">
      <c r="A9" s="47"/>
      <c r="B9" s="47"/>
      <c r="C9" s="126" t="s">
        <v>654</v>
      </c>
      <c r="D9" s="126"/>
      <c r="E9" s="126"/>
      <c r="F9" s="126"/>
      <c r="G9" s="85"/>
      <c r="H9" s="85"/>
      <c r="I9" s="85"/>
      <c r="J9" s="47"/>
    </row>
    <row r="10" spans="1:10" ht="12.75">
      <c r="A10" s="47"/>
      <c r="B10" s="47"/>
      <c r="C10" s="47"/>
      <c r="D10" s="47"/>
      <c r="E10" s="47"/>
      <c r="F10" s="47"/>
      <c r="G10" s="47"/>
      <c r="H10" s="47"/>
      <c r="I10" s="47"/>
      <c r="J10" s="47"/>
    </row>
    <row r="11" spans="1:10" ht="32.25" customHeight="1">
      <c r="A11" s="848" t="s">
        <v>608</v>
      </c>
      <c r="B11" s="848"/>
      <c r="C11" s="848"/>
      <c r="D11" s="848"/>
      <c r="E11" s="848"/>
      <c r="F11" s="848"/>
      <c r="G11" s="848"/>
      <c r="H11" s="848"/>
      <c r="I11" s="848"/>
      <c r="J11" s="848"/>
    </row>
    <row r="12" spans="1:10" ht="12.75">
      <c r="A12" s="47"/>
      <c r="B12" s="47"/>
      <c r="C12" s="47"/>
      <c r="D12" s="47"/>
      <c r="E12" s="47"/>
      <c r="F12" s="47"/>
      <c r="G12" s="47"/>
      <c r="H12" s="47"/>
      <c r="I12" s="47"/>
      <c r="J12" s="47"/>
    </row>
    <row r="13" spans="1:10" ht="25.5" customHeight="1">
      <c r="A13" s="843" t="s">
        <v>158</v>
      </c>
      <c r="B13" s="804" t="s">
        <v>150</v>
      </c>
      <c r="C13" s="860" t="s">
        <v>151</v>
      </c>
      <c r="D13" s="861"/>
      <c r="E13" s="861"/>
      <c r="F13" s="861"/>
      <c r="G13" s="861"/>
      <c r="H13" s="92"/>
      <c r="I13" s="849" t="s">
        <v>609</v>
      </c>
      <c r="J13" s="849"/>
    </row>
    <row r="14" spans="1:10" ht="26.25">
      <c r="A14" s="856"/>
      <c r="B14" s="857"/>
      <c r="C14" s="77" t="s">
        <v>153</v>
      </c>
      <c r="D14" s="77" t="s">
        <v>601</v>
      </c>
      <c r="E14" s="77" t="s">
        <v>605</v>
      </c>
      <c r="F14" s="77" t="s">
        <v>606</v>
      </c>
      <c r="G14" s="77" t="s">
        <v>153</v>
      </c>
      <c r="H14" s="77" t="s">
        <v>156</v>
      </c>
      <c r="I14" s="77">
        <v>2022</v>
      </c>
      <c r="J14" s="77">
        <v>2023</v>
      </c>
    </row>
    <row r="15" spans="1:10" ht="66.75" customHeight="1">
      <c r="A15" s="230">
        <v>1</v>
      </c>
      <c r="B15" s="449" t="s">
        <v>574</v>
      </c>
      <c r="C15" s="447">
        <v>950</v>
      </c>
      <c r="D15" s="211" t="s">
        <v>223</v>
      </c>
      <c r="E15" s="211" t="s">
        <v>258</v>
      </c>
      <c r="F15" s="269">
        <v>8900000000</v>
      </c>
      <c r="G15" s="194">
        <v>200</v>
      </c>
      <c r="H15" s="80" t="s">
        <v>229</v>
      </c>
      <c r="I15" s="265">
        <v>50</v>
      </c>
      <c r="J15" s="265">
        <v>50</v>
      </c>
    </row>
    <row r="16" spans="1:10" ht="12.75">
      <c r="A16" s="82"/>
      <c r="B16" s="448" t="s">
        <v>152</v>
      </c>
      <c r="C16" s="78"/>
      <c r="D16" s="163"/>
      <c r="E16" s="163"/>
      <c r="F16" s="163"/>
      <c r="G16" s="163"/>
      <c r="H16" s="163"/>
      <c r="I16" s="265">
        <f>I15</f>
        <v>50</v>
      </c>
      <c r="J16" s="265">
        <f>J15</f>
        <v>50</v>
      </c>
    </row>
    <row r="17" spans="1:10" ht="12.75">
      <c r="A17" s="48"/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2.75">
      <c r="A18" s="48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2.75">
      <c r="A19" s="48"/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20.25" customHeight="1">
      <c r="A20" s="48"/>
      <c r="B20" s="47"/>
      <c r="C20" s="47"/>
      <c r="D20" s="47"/>
      <c r="E20" s="47"/>
      <c r="F20" s="47"/>
      <c r="G20" s="47"/>
      <c r="H20" s="47"/>
      <c r="I20" s="47"/>
      <c r="J20" s="47"/>
    </row>
  </sheetData>
  <sheetProtection/>
  <mergeCells count="12">
    <mergeCell ref="A11:J11"/>
    <mergeCell ref="C8:I8"/>
    <mergeCell ref="C1:I1"/>
    <mergeCell ref="C2:J2"/>
    <mergeCell ref="C3:J3"/>
    <mergeCell ref="C4:I4"/>
    <mergeCell ref="A13:A14"/>
    <mergeCell ref="B13:B14"/>
    <mergeCell ref="C6:I6"/>
    <mergeCell ref="C7:I7"/>
    <mergeCell ref="C13:G13"/>
    <mergeCell ref="I13:J1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60" zoomScalePageLayoutView="0" workbookViewId="0" topLeftCell="B6">
      <selection activeCell="P40" sqref="P40"/>
    </sheetView>
  </sheetViews>
  <sheetFormatPr defaultColWidth="9.00390625" defaultRowHeight="12.75"/>
  <cols>
    <col min="1" max="1" width="4.125" style="0" hidden="1" customWidth="1"/>
    <col min="2" max="2" width="37.50390625" style="0" customWidth="1"/>
    <col min="3" max="3" width="7.50390625" style="0" customWidth="1"/>
    <col min="4" max="5" width="6.125" style="0" customWidth="1"/>
    <col min="6" max="6" width="14.00390625" style="0" customWidth="1"/>
    <col min="7" max="7" width="6.125" style="0" customWidth="1"/>
    <col min="8" max="8" width="6.50390625" style="0" hidden="1" customWidth="1"/>
    <col min="9" max="9" width="10.875" style="0" customWidth="1"/>
    <col min="10" max="10" width="7.50390625" style="0" hidden="1" customWidth="1"/>
  </cols>
  <sheetData>
    <row r="1" spans="3:10" ht="12.75" hidden="1">
      <c r="C1" s="807" t="s">
        <v>519</v>
      </c>
      <c r="D1" s="808"/>
      <c r="E1" s="808"/>
      <c r="F1" s="808"/>
      <c r="G1" s="808"/>
      <c r="H1" s="808"/>
      <c r="I1" s="808"/>
      <c r="J1" s="8"/>
    </row>
    <row r="2" spans="3:10" ht="12.75" hidden="1">
      <c r="C2" s="809" t="s">
        <v>264</v>
      </c>
      <c r="D2" s="810"/>
      <c r="E2" s="810"/>
      <c r="F2" s="810"/>
      <c r="G2" s="810"/>
      <c r="H2" s="810"/>
      <c r="I2" s="810"/>
      <c r="J2" s="810"/>
    </row>
    <row r="3" spans="3:10" ht="12.75" hidden="1">
      <c r="C3" s="807" t="s">
        <v>521</v>
      </c>
      <c r="D3" s="811"/>
      <c r="E3" s="811"/>
      <c r="F3" s="811"/>
      <c r="G3" s="811"/>
      <c r="H3" s="811"/>
      <c r="I3" s="811"/>
      <c r="J3" s="811"/>
    </row>
    <row r="4" spans="3:10" ht="12.75" hidden="1">
      <c r="C4" s="778" t="s">
        <v>533</v>
      </c>
      <c r="D4" s="811"/>
      <c r="E4" s="811"/>
      <c r="F4" s="811"/>
      <c r="G4" s="811"/>
      <c r="H4" s="811"/>
      <c r="I4" s="811"/>
      <c r="J4" s="8"/>
    </row>
    <row r="5" ht="12.75" hidden="1"/>
    <row r="6" spans="1:10" ht="24.75" customHeight="1">
      <c r="A6" s="47"/>
      <c r="B6" s="47"/>
      <c r="C6" s="858" t="s">
        <v>160</v>
      </c>
      <c r="D6" s="858"/>
      <c r="E6" s="858"/>
      <c r="F6" s="858"/>
      <c r="G6" s="858"/>
      <c r="H6" s="858"/>
      <c r="I6" s="858"/>
      <c r="J6" s="47"/>
    </row>
    <row r="7" spans="1:10" ht="12" customHeight="1">
      <c r="A7" s="47"/>
      <c r="B7" s="47"/>
      <c r="C7" s="859" t="s">
        <v>549</v>
      </c>
      <c r="D7" s="859"/>
      <c r="E7" s="859"/>
      <c r="F7" s="859"/>
      <c r="G7" s="859"/>
      <c r="H7" s="859"/>
      <c r="I7" s="859"/>
      <c r="J7" s="47"/>
    </row>
    <row r="8" spans="1:10" ht="15">
      <c r="A8" s="47"/>
      <c r="B8" s="47"/>
      <c r="C8" s="778" t="s">
        <v>548</v>
      </c>
      <c r="D8" s="778"/>
      <c r="E8" s="778"/>
      <c r="F8" s="778"/>
      <c r="G8" s="751"/>
      <c r="H8" s="751"/>
      <c r="I8" s="751"/>
      <c r="J8" s="47"/>
    </row>
    <row r="9" spans="1:10" ht="12.75">
      <c r="A9" s="47"/>
      <c r="B9" s="47"/>
      <c r="C9" s="865" t="s">
        <v>656</v>
      </c>
      <c r="D9" s="865"/>
      <c r="E9" s="865"/>
      <c r="F9" s="865"/>
      <c r="G9" s="47"/>
      <c r="H9" s="47"/>
      <c r="I9" s="47"/>
      <c r="J9" s="47"/>
    </row>
    <row r="10" spans="1:10" ht="36.75" customHeight="1">
      <c r="A10" s="864" t="s">
        <v>636</v>
      </c>
      <c r="B10" s="864"/>
      <c r="C10" s="864"/>
      <c r="D10" s="864"/>
      <c r="E10" s="864"/>
      <c r="F10" s="864"/>
      <c r="G10" s="864"/>
      <c r="H10" s="864"/>
      <c r="I10" s="864"/>
      <c r="J10" s="864"/>
    </row>
    <row r="11" spans="1:10" ht="12.75">
      <c r="A11" s="47"/>
      <c r="B11" s="47"/>
      <c r="C11" s="47"/>
      <c r="D11" s="47"/>
      <c r="E11" s="47"/>
      <c r="F11" s="47"/>
      <c r="G11" s="47"/>
      <c r="H11" s="47"/>
      <c r="I11" s="47" t="s">
        <v>547</v>
      </c>
      <c r="J11" s="47" t="s">
        <v>167</v>
      </c>
    </row>
    <row r="12" spans="1:10" ht="25.5" customHeight="1">
      <c r="A12" s="843" t="s">
        <v>158</v>
      </c>
      <c r="B12" s="804" t="s">
        <v>150</v>
      </c>
      <c r="C12" s="860" t="s">
        <v>151</v>
      </c>
      <c r="D12" s="861"/>
      <c r="E12" s="861"/>
      <c r="F12" s="861"/>
      <c r="G12" s="861"/>
      <c r="H12" s="92"/>
      <c r="I12" s="849" t="s">
        <v>157</v>
      </c>
      <c r="J12" s="849"/>
    </row>
    <row r="13" spans="1:10" ht="30.75" customHeight="1">
      <c r="A13" s="856"/>
      <c r="B13" s="804"/>
      <c r="C13" s="77" t="s">
        <v>153</v>
      </c>
      <c r="D13" s="77" t="s">
        <v>601</v>
      </c>
      <c r="E13" s="77" t="s">
        <v>119</v>
      </c>
      <c r="F13" s="77" t="s">
        <v>606</v>
      </c>
      <c r="G13" s="77" t="s">
        <v>153</v>
      </c>
      <c r="H13" s="77" t="s">
        <v>156</v>
      </c>
      <c r="I13" s="77" t="s">
        <v>585</v>
      </c>
      <c r="J13" s="77">
        <v>2021</v>
      </c>
    </row>
    <row r="14" spans="1:10" ht="16.5" customHeight="1">
      <c r="A14" s="843">
        <v>1</v>
      </c>
      <c r="B14" s="373">
        <v>1</v>
      </c>
      <c r="C14" s="194">
        <v>2</v>
      </c>
      <c r="D14" s="211" t="s">
        <v>637</v>
      </c>
      <c r="E14" s="211" t="s">
        <v>602</v>
      </c>
      <c r="F14" s="164">
        <v>5</v>
      </c>
      <c r="G14" s="194">
        <v>6</v>
      </c>
      <c r="H14" s="318" t="s">
        <v>229</v>
      </c>
      <c r="I14" s="374">
        <v>7</v>
      </c>
      <c r="J14" s="164">
        <v>968.8</v>
      </c>
    </row>
    <row r="15" spans="1:10" ht="36" customHeight="1">
      <c r="A15" s="863"/>
      <c r="B15" s="313" t="s">
        <v>546</v>
      </c>
      <c r="C15" s="194">
        <v>950</v>
      </c>
      <c r="D15" s="211" t="s">
        <v>259</v>
      </c>
      <c r="E15" s="211" t="s">
        <v>211</v>
      </c>
      <c r="F15" s="164">
        <v>4901023490</v>
      </c>
      <c r="G15" s="194">
        <v>300</v>
      </c>
      <c r="H15" s="194">
        <v>50</v>
      </c>
      <c r="I15" s="463">
        <v>146.92</v>
      </c>
      <c r="J15" s="162">
        <v>7.5</v>
      </c>
    </row>
    <row r="16" spans="1:10" ht="12.75">
      <c r="A16" s="862" t="s">
        <v>152</v>
      </c>
      <c r="B16" s="854"/>
      <c r="C16" s="854"/>
      <c r="D16" s="854"/>
      <c r="E16" s="854"/>
      <c r="F16" s="854"/>
      <c r="G16" s="855"/>
      <c r="H16" s="163"/>
      <c r="I16" s="464">
        <f>I15</f>
        <v>146.92</v>
      </c>
      <c r="J16" s="164">
        <f>J14</f>
        <v>968.8</v>
      </c>
    </row>
    <row r="17" spans="1:10" ht="12.75">
      <c r="A17" s="48"/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2.75">
      <c r="A18" s="48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2.75">
      <c r="A19" s="48"/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20.25" customHeight="1">
      <c r="A20" s="48"/>
      <c r="B20" s="47"/>
      <c r="C20" s="47"/>
      <c r="D20" s="47"/>
      <c r="E20" s="47"/>
      <c r="F20" s="47"/>
      <c r="G20" s="47"/>
      <c r="H20" s="47"/>
      <c r="I20" s="47"/>
      <c r="J20" s="47"/>
    </row>
  </sheetData>
  <sheetProtection/>
  <mergeCells count="16">
    <mergeCell ref="A16:G16"/>
    <mergeCell ref="A14:A15"/>
    <mergeCell ref="C8:F8"/>
    <mergeCell ref="G8:I8"/>
    <mergeCell ref="A10:J10"/>
    <mergeCell ref="A12:A13"/>
    <mergeCell ref="B12:B13"/>
    <mergeCell ref="C12:G12"/>
    <mergeCell ref="I12:J12"/>
    <mergeCell ref="C9:F9"/>
    <mergeCell ref="C1:I1"/>
    <mergeCell ref="C2:J2"/>
    <mergeCell ref="C3:J3"/>
    <mergeCell ref="C4:I4"/>
    <mergeCell ref="C6:I6"/>
    <mergeCell ref="C7:I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B6">
      <selection activeCell="G20" sqref="G20"/>
    </sheetView>
  </sheetViews>
  <sheetFormatPr defaultColWidth="9.00390625" defaultRowHeight="12.75"/>
  <cols>
    <col min="1" max="1" width="4.125" style="0" hidden="1" customWidth="1"/>
    <col min="2" max="2" width="33.50390625" style="0" customWidth="1"/>
    <col min="3" max="3" width="7.50390625" style="0" customWidth="1"/>
    <col min="4" max="5" width="6.125" style="0" customWidth="1"/>
    <col min="6" max="6" width="11.875" style="0" customWidth="1"/>
    <col min="7" max="7" width="6.125" style="0" customWidth="1"/>
    <col min="8" max="8" width="6.50390625" style="0" hidden="1" customWidth="1"/>
    <col min="9" max="9" width="10.875" style="0" customWidth="1"/>
    <col min="10" max="10" width="7.50390625" style="0" hidden="1" customWidth="1"/>
  </cols>
  <sheetData>
    <row r="1" spans="3:10" ht="12.75" hidden="1">
      <c r="C1" s="807" t="s">
        <v>519</v>
      </c>
      <c r="D1" s="808"/>
      <c r="E1" s="808"/>
      <c r="F1" s="808"/>
      <c r="G1" s="808"/>
      <c r="H1" s="808"/>
      <c r="I1" s="808"/>
      <c r="J1" s="8"/>
    </row>
    <row r="2" spans="3:10" ht="12.75" hidden="1">
      <c r="C2" s="809" t="s">
        <v>264</v>
      </c>
      <c r="D2" s="810"/>
      <c r="E2" s="810"/>
      <c r="F2" s="810"/>
      <c r="G2" s="810"/>
      <c r="H2" s="810"/>
      <c r="I2" s="810"/>
      <c r="J2" s="810"/>
    </row>
    <row r="3" spans="3:10" ht="12.75" hidden="1">
      <c r="C3" s="807" t="s">
        <v>521</v>
      </c>
      <c r="D3" s="811"/>
      <c r="E3" s="811"/>
      <c r="F3" s="811"/>
      <c r="G3" s="811"/>
      <c r="H3" s="811"/>
      <c r="I3" s="811"/>
      <c r="J3" s="811"/>
    </row>
    <row r="4" spans="3:10" ht="12.75" hidden="1">
      <c r="C4" s="778" t="s">
        <v>533</v>
      </c>
      <c r="D4" s="811"/>
      <c r="E4" s="811"/>
      <c r="F4" s="811"/>
      <c r="G4" s="811"/>
      <c r="H4" s="811"/>
      <c r="I4" s="811"/>
      <c r="J4" s="8"/>
    </row>
    <row r="5" ht="12.75" hidden="1"/>
    <row r="6" spans="1:10" ht="12.75">
      <c r="A6" s="47"/>
      <c r="B6" s="47"/>
      <c r="C6" s="858" t="s">
        <v>655</v>
      </c>
      <c r="D6" s="858"/>
      <c r="E6" s="858"/>
      <c r="F6" s="858"/>
      <c r="G6" s="858"/>
      <c r="H6" s="858"/>
      <c r="I6" s="858"/>
      <c r="J6" s="47"/>
    </row>
    <row r="7" spans="1:10" ht="12" customHeight="1">
      <c r="A7" s="47"/>
      <c r="B7" s="47"/>
      <c r="C7" s="859" t="s">
        <v>549</v>
      </c>
      <c r="D7" s="859"/>
      <c r="E7" s="859"/>
      <c r="F7" s="859"/>
      <c r="G7" s="859"/>
      <c r="H7" s="859"/>
      <c r="I7" s="859"/>
      <c r="J7" s="47"/>
    </row>
    <row r="8" spans="1:10" ht="15">
      <c r="A8" s="47"/>
      <c r="B8" s="47"/>
      <c r="C8" s="778" t="s">
        <v>548</v>
      </c>
      <c r="D8" s="778"/>
      <c r="E8" s="778"/>
      <c r="F8" s="778"/>
      <c r="G8" s="751"/>
      <c r="H8" s="751"/>
      <c r="I8" s="751"/>
      <c r="J8" s="47"/>
    </row>
    <row r="9" spans="1:10" ht="12.75">
      <c r="A9" s="47"/>
      <c r="B9" s="47"/>
      <c r="C9" s="47" t="s">
        <v>657</v>
      </c>
      <c r="D9" s="47"/>
      <c r="E9" s="47"/>
      <c r="F9" s="47"/>
      <c r="G9" s="47"/>
      <c r="H9" s="47"/>
      <c r="I9" s="47"/>
      <c r="J9" s="47"/>
    </row>
    <row r="10" spans="1:10" ht="36.75" customHeight="1">
      <c r="A10" s="864" t="s">
        <v>638</v>
      </c>
      <c r="B10" s="864"/>
      <c r="C10" s="864"/>
      <c r="D10" s="864"/>
      <c r="E10" s="864"/>
      <c r="F10" s="864"/>
      <c r="G10" s="864"/>
      <c r="H10" s="864"/>
      <c r="I10" s="864"/>
      <c r="J10" s="864"/>
    </row>
    <row r="11" spans="1:10" ht="12.75">
      <c r="A11" s="47"/>
      <c r="B11" s="47"/>
      <c r="C11" s="47"/>
      <c r="D11" s="47"/>
      <c r="E11" s="47"/>
      <c r="F11" s="47"/>
      <c r="G11" s="47"/>
      <c r="H11" s="47"/>
      <c r="I11" s="47" t="s">
        <v>547</v>
      </c>
      <c r="J11" s="47" t="s">
        <v>167</v>
      </c>
    </row>
    <row r="12" spans="1:11" ht="25.5" customHeight="1">
      <c r="A12" s="843" t="s">
        <v>158</v>
      </c>
      <c r="B12" s="804" t="s">
        <v>150</v>
      </c>
      <c r="C12" s="860" t="s">
        <v>151</v>
      </c>
      <c r="D12" s="861"/>
      <c r="E12" s="861"/>
      <c r="F12" s="861"/>
      <c r="G12" s="861"/>
      <c r="H12" s="92"/>
      <c r="I12" s="860" t="s">
        <v>585</v>
      </c>
      <c r="J12" s="861"/>
      <c r="K12" s="866"/>
    </row>
    <row r="13" spans="1:11" ht="26.25">
      <c r="A13" s="856"/>
      <c r="B13" s="804"/>
      <c r="C13" s="77" t="s">
        <v>153</v>
      </c>
      <c r="D13" s="77" t="s">
        <v>601</v>
      </c>
      <c r="E13" s="77" t="s">
        <v>119</v>
      </c>
      <c r="F13" s="77" t="s">
        <v>606</v>
      </c>
      <c r="G13" s="77" t="s">
        <v>153</v>
      </c>
      <c r="H13" s="77" t="s">
        <v>156</v>
      </c>
      <c r="I13" s="77" t="s">
        <v>625</v>
      </c>
      <c r="J13" s="77">
        <v>2021</v>
      </c>
      <c r="K13" s="375" t="s">
        <v>589</v>
      </c>
    </row>
    <row r="14" spans="1:11" ht="16.5" customHeight="1">
      <c r="A14" s="843">
        <v>1</v>
      </c>
      <c r="B14" s="373">
        <v>1</v>
      </c>
      <c r="C14" s="194">
        <v>2</v>
      </c>
      <c r="D14" s="211" t="s">
        <v>637</v>
      </c>
      <c r="E14" s="211" t="s">
        <v>602</v>
      </c>
      <c r="F14" s="164">
        <v>5</v>
      </c>
      <c r="G14" s="194">
        <v>6</v>
      </c>
      <c r="H14" s="318" t="s">
        <v>229</v>
      </c>
      <c r="I14" s="374">
        <v>7</v>
      </c>
      <c r="J14" s="164">
        <v>968.8</v>
      </c>
      <c r="K14" s="372">
        <v>8</v>
      </c>
    </row>
    <row r="15" spans="1:11" ht="36" customHeight="1">
      <c r="A15" s="863"/>
      <c r="B15" s="313" t="s">
        <v>546</v>
      </c>
      <c r="C15" s="194">
        <v>950</v>
      </c>
      <c r="D15" s="211" t="s">
        <v>259</v>
      </c>
      <c r="E15" s="211" t="s">
        <v>211</v>
      </c>
      <c r="F15" s="164">
        <v>4901023490</v>
      </c>
      <c r="G15" s="194">
        <v>300</v>
      </c>
      <c r="H15" s="194">
        <v>50</v>
      </c>
      <c r="I15" s="463">
        <v>146.92</v>
      </c>
      <c r="J15" s="465">
        <v>7.5</v>
      </c>
      <c r="K15" s="463">
        <v>146.92</v>
      </c>
    </row>
    <row r="16" spans="1:11" ht="12.75">
      <c r="A16" s="862" t="s">
        <v>152</v>
      </c>
      <c r="B16" s="854"/>
      <c r="C16" s="854"/>
      <c r="D16" s="854"/>
      <c r="E16" s="854"/>
      <c r="F16" s="854"/>
      <c r="G16" s="855"/>
      <c r="H16" s="163"/>
      <c r="I16" s="464">
        <f>I15</f>
        <v>146.92</v>
      </c>
      <c r="J16" s="464">
        <f>J14</f>
        <v>968.8</v>
      </c>
      <c r="K16" s="464">
        <f>K15</f>
        <v>146.92</v>
      </c>
    </row>
    <row r="17" spans="1:10" ht="12.75">
      <c r="A17" s="48"/>
      <c r="B17" s="47"/>
      <c r="C17" s="47"/>
      <c r="D17" s="47"/>
      <c r="E17" s="47"/>
      <c r="F17" s="47"/>
      <c r="G17" s="47"/>
      <c r="H17" s="47"/>
      <c r="I17" s="47"/>
      <c r="J17" s="47"/>
    </row>
    <row r="18" spans="1:10" ht="12.75">
      <c r="A18" s="48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12.75">
      <c r="A19" s="48"/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20.25" customHeight="1">
      <c r="A20" s="48"/>
      <c r="B20" s="47"/>
      <c r="C20" s="47"/>
      <c r="D20" s="47"/>
      <c r="E20" s="47"/>
      <c r="F20" s="47"/>
      <c r="G20" s="47"/>
      <c r="H20" s="47"/>
      <c r="I20" s="47"/>
      <c r="J20" s="47"/>
    </row>
  </sheetData>
  <sheetProtection/>
  <mergeCells count="15">
    <mergeCell ref="A14:A15"/>
    <mergeCell ref="A16:G16"/>
    <mergeCell ref="I12:K12"/>
    <mergeCell ref="C8:F8"/>
    <mergeCell ref="G8:I8"/>
    <mergeCell ref="A10:J10"/>
    <mergeCell ref="A12:A13"/>
    <mergeCell ref="B12:B13"/>
    <mergeCell ref="C12:G12"/>
    <mergeCell ref="C1:I1"/>
    <mergeCell ref="C2:J2"/>
    <mergeCell ref="C3:J3"/>
    <mergeCell ref="C4:I4"/>
    <mergeCell ref="C6:I6"/>
    <mergeCell ref="C7:I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52"/>
  <sheetViews>
    <sheetView zoomScalePageLayoutView="0" workbookViewId="0" topLeftCell="A6">
      <selection activeCell="C9" sqref="C9:F9"/>
    </sheetView>
  </sheetViews>
  <sheetFormatPr defaultColWidth="9.00390625" defaultRowHeight="12.75"/>
  <cols>
    <col min="1" max="1" width="28.50390625" style="0" customWidth="1"/>
    <col min="2" max="2" width="14.50390625" style="0" customWidth="1"/>
    <col min="3" max="3" width="10.875" style="0" customWidth="1"/>
    <col min="4" max="4" width="9.50390625" style="0" customWidth="1"/>
    <col min="6" max="6" width="11.00390625" style="0" customWidth="1"/>
  </cols>
  <sheetData>
    <row r="1" spans="3:10" ht="12.75" hidden="1">
      <c r="C1" s="807" t="s">
        <v>321</v>
      </c>
      <c r="D1" s="808"/>
      <c r="E1" s="808"/>
      <c r="F1" s="808"/>
      <c r="G1" s="808"/>
      <c r="H1" s="808"/>
      <c r="I1" s="8"/>
      <c r="J1" s="8"/>
    </row>
    <row r="2" spans="3:10" ht="12.75" hidden="1">
      <c r="C2" s="809" t="s">
        <v>264</v>
      </c>
      <c r="D2" s="810"/>
      <c r="E2" s="810"/>
      <c r="F2" s="810"/>
      <c r="G2" s="810"/>
      <c r="H2" s="810"/>
      <c r="I2" s="810"/>
      <c r="J2" s="8"/>
    </row>
    <row r="3" spans="3:10" ht="12.75" hidden="1">
      <c r="C3" s="807" t="s">
        <v>504</v>
      </c>
      <c r="D3" s="811"/>
      <c r="E3" s="811"/>
      <c r="F3" s="811"/>
      <c r="G3" s="811"/>
      <c r="H3" s="811"/>
      <c r="I3" s="811"/>
      <c r="J3" s="811"/>
    </row>
    <row r="4" spans="3:10" ht="12.75" hidden="1">
      <c r="C4" s="807" t="s">
        <v>535</v>
      </c>
      <c r="D4" s="811"/>
      <c r="E4" s="811"/>
      <c r="F4" s="811"/>
      <c r="G4" s="811"/>
      <c r="H4" s="811"/>
      <c r="I4" s="811"/>
      <c r="J4" s="8"/>
    </row>
    <row r="5" spans="3:10" ht="12.75" hidden="1">
      <c r="C5" s="125"/>
      <c r="D5" s="300"/>
      <c r="E5" s="300"/>
      <c r="F5" s="300"/>
      <c r="G5" s="300"/>
      <c r="H5" s="300"/>
      <c r="I5" s="300"/>
      <c r="J5" s="8"/>
    </row>
    <row r="6" spans="3:10" ht="15">
      <c r="C6" s="749" t="s">
        <v>668</v>
      </c>
      <c r="D6" s="871"/>
      <c r="E6" s="872"/>
      <c r="F6" s="872"/>
      <c r="G6" s="300"/>
      <c r="H6" s="300"/>
      <c r="I6" s="300"/>
      <c r="J6" s="8"/>
    </row>
    <row r="7" spans="3:10" ht="15">
      <c r="C7" s="749" t="s">
        <v>598</v>
      </c>
      <c r="D7" s="871"/>
      <c r="E7" s="872"/>
      <c r="F7" s="872"/>
      <c r="G7" s="300"/>
      <c r="H7" s="300"/>
      <c r="I7" s="300"/>
      <c r="J7" s="8"/>
    </row>
    <row r="8" spans="3:10" ht="15">
      <c r="C8" s="749" t="s">
        <v>541</v>
      </c>
      <c r="D8" s="871"/>
      <c r="E8" s="872"/>
      <c r="F8" s="872"/>
      <c r="G8" s="300"/>
      <c r="H8" s="300"/>
      <c r="I8" s="300"/>
      <c r="J8" s="8"/>
    </row>
    <row r="9" spans="3:10" ht="15">
      <c r="C9" s="748" t="s">
        <v>691</v>
      </c>
      <c r="D9" s="871"/>
      <c r="E9" s="871"/>
      <c r="F9" s="871"/>
      <c r="G9" s="300"/>
      <c r="H9" s="300"/>
      <c r="I9" s="300"/>
      <c r="J9" s="8"/>
    </row>
    <row r="10" spans="3:10" ht="12.75">
      <c r="C10" s="807"/>
      <c r="D10" s="872"/>
      <c r="E10" s="872"/>
      <c r="F10" s="872"/>
      <c r="G10" s="300"/>
      <c r="H10" s="300"/>
      <c r="I10" s="300"/>
      <c r="J10" s="8"/>
    </row>
    <row r="11" spans="1:6" ht="15">
      <c r="A11" s="47"/>
      <c r="B11" s="47"/>
      <c r="C11" s="749" t="s">
        <v>665</v>
      </c>
      <c r="D11" s="749"/>
      <c r="E11" s="749"/>
      <c r="F11" s="749"/>
    </row>
    <row r="12" spans="1:6" ht="15">
      <c r="A12" s="47"/>
      <c r="B12" s="47"/>
      <c r="C12" s="749" t="s">
        <v>139</v>
      </c>
      <c r="D12" s="749"/>
      <c r="E12" s="749"/>
      <c r="F12" s="749"/>
    </row>
    <row r="13" spans="1:6" ht="15">
      <c r="A13" s="47"/>
      <c r="B13" s="47"/>
      <c r="C13" s="749" t="s">
        <v>540</v>
      </c>
      <c r="D13" s="749"/>
      <c r="E13" s="749"/>
      <c r="F13" s="749"/>
    </row>
    <row r="14" spans="1:6" ht="15">
      <c r="A14" s="47"/>
      <c r="B14" s="47"/>
      <c r="C14" s="749" t="s">
        <v>660</v>
      </c>
      <c r="D14" s="749"/>
      <c r="E14" s="749"/>
      <c r="F14" s="749"/>
    </row>
    <row r="15" spans="1:6" ht="12.75">
      <c r="A15" s="47"/>
      <c r="B15" s="47"/>
      <c r="C15" s="858"/>
      <c r="D15" s="858"/>
      <c r="E15" s="858"/>
      <c r="F15" s="858"/>
    </row>
    <row r="16" spans="1:6" ht="12.75">
      <c r="A16" s="47"/>
      <c r="B16" s="47"/>
      <c r="C16" s="48"/>
      <c r="D16" s="48"/>
      <c r="E16" s="48"/>
      <c r="F16" s="48"/>
    </row>
    <row r="17" spans="1:6" ht="12.75">
      <c r="A17" s="867" t="s">
        <v>43</v>
      </c>
      <c r="B17" s="867"/>
      <c r="C17" s="867"/>
      <c r="D17" s="867"/>
      <c r="E17" s="867"/>
      <c r="F17" s="867"/>
    </row>
    <row r="18" spans="1:6" ht="12.75">
      <c r="A18" s="867" t="s">
        <v>614</v>
      </c>
      <c r="B18" s="867"/>
      <c r="C18" s="867"/>
      <c r="D18" s="867"/>
      <c r="E18" s="867"/>
      <c r="F18" s="867"/>
    </row>
    <row r="19" spans="1:6" ht="12.75">
      <c r="A19" s="47"/>
      <c r="B19" s="47"/>
      <c r="C19" s="47"/>
      <c r="D19" s="47"/>
      <c r="E19" s="47"/>
      <c r="F19" s="47"/>
    </row>
    <row r="20" spans="1:6" ht="133.5" customHeight="1">
      <c r="A20" s="367" t="s">
        <v>611</v>
      </c>
      <c r="B20" s="194" t="s">
        <v>610</v>
      </c>
      <c r="C20" s="53" t="s">
        <v>550</v>
      </c>
      <c r="D20" s="53" t="s">
        <v>45</v>
      </c>
      <c r="E20" s="53" t="s">
        <v>613</v>
      </c>
      <c r="F20" s="53" t="s">
        <v>46</v>
      </c>
    </row>
    <row r="21" spans="1:8" ht="21.75" customHeight="1">
      <c r="A21" s="367" t="s">
        <v>141</v>
      </c>
      <c r="B21" s="367"/>
      <c r="C21" s="713">
        <f>C23+C25</f>
        <v>752</v>
      </c>
      <c r="D21" s="713">
        <f>D23+D25</f>
        <v>388</v>
      </c>
      <c r="E21" s="713">
        <f>E25</f>
        <v>188</v>
      </c>
      <c r="F21" s="713">
        <f>F23+F25</f>
        <v>952</v>
      </c>
      <c r="H21" s="129"/>
    </row>
    <row r="22" spans="1:6" ht="12.75">
      <c r="A22" s="367" t="s">
        <v>116</v>
      </c>
      <c r="B22" s="367"/>
      <c r="C22" s="162"/>
      <c r="D22" s="712"/>
      <c r="E22" s="712"/>
      <c r="F22" s="712"/>
    </row>
    <row r="23" spans="1:6" ht="39.75" customHeight="1">
      <c r="A23" s="367" t="s">
        <v>115</v>
      </c>
      <c r="B23" s="162" t="s">
        <v>612</v>
      </c>
      <c r="C23" s="162"/>
      <c r="D23" s="162">
        <v>388</v>
      </c>
      <c r="E23" s="162"/>
      <c r="F23" s="162">
        <f>C23+D23-E23</f>
        <v>388</v>
      </c>
    </row>
    <row r="24" spans="1:6" ht="18" customHeight="1" hidden="1">
      <c r="A24" s="367" t="s">
        <v>0</v>
      </c>
      <c r="B24" s="367"/>
      <c r="C24" s="162"/>
      <c r="D24" s="712"/>
      <c r="E24" s="162"/>
      <c r="F24" s="162"/>
    </row>
    <row r="25" spans="1:6" ht="42.75" customHeight="1">
      <c r="A25" s="367" t="s">
        <v>142</v>
      </c>
      <c r="B25" s="367"/>
      <c r="C25" s="712">
        <v>752</v>
      </c>
      <c r="D25" s="712"/>
      <c r="E25" s="712">
        <v>188</v>
      </c>
      <c r="F25" s="712">
        <f>C25-E25+D25</f>
        <v>564</v>
      </c>
    </row>
    <row r="26" spans="1:6" ht="12.75">
      <c r="A26" s="50"/>
      <c r="B26" s="50"/>
      <c r="C26" s="50"/>
      <c r="D26" s="50"/>
      <c r="E26" s="50"/>
      <c r="F26" s="50"/>
    </row>
    <row r="27" spans="1:6" ht="12.75">
      <c r="A27" s="50"/>
      <c r="B27" s="50"/>
      <c r="C27" s="50"/>
      <c r="D27" s="868"/>
      <c r="E27" s="868"/>
      <c r="F27" s="50"/>
    </row>
    <row r="28" spans="1:6" ht="12.75">
      <c r="A28" s="50"/>
      <c r="B28" s="50"/>
      <c r="C28" s="50"/>
      <c r="D28" s="50"/>
      <c r="E28" s="50"/>
      <c r="F28" s="50"/>
    </row>
    <row r="30" spans="1:6" ht="12.75">
      <c r="A30" s="292"/>
      <c r="B30" s="292"/>
      <c r="C30" s="292"/>
      <c r="D30" s="292"/>
      <c r="E30" s="292"/>
      <c r="F30" s="292"/>
    </row>
    <row r="31" spans="1:6" ht="12.75">
      <c r="A31" s="292"/>
      <c r="B31" s="292"/>
      <c r="C31" s="292"/>
      <c r="D31" s="292"/>
      <c r="E31" s="292"/>
      <c r="F31" s="292"/>
    </row>
    <row r="32" spans="1:6" ht="12.75">
      <c r="A32" s="292"/>
      <c r="B32" s="292"/>
      <c r="C32" s="292"/>
      <c r="D32" s="292"/>
      <c r="E32" s="292"/>
      <c r="F32" s="292"/>
    </row>
    <row r="33" spans="1:6" ht="12.75">
      <c r="A33" s="292"/>
      <c r="B33" s="292"/>
      <c r="C33" s="292"/>
      <c r="D33" s="292"/>
      <c r="E33" s="292"/>
      <c r="F33" s="292"/>
    </row>
    <row r="34" spans="1:6" ht="12.75">
      <c r="A34" s="292"/>
      <c r="B34" s="292"/>
      <c r="C34" s="292"/>
      <c r="D34" s="292"/>
      <c r="E34" s="292"/>
      <c r="F34" s="292"/>
    </row>
    <row r="35" spans="1:6" ht="12.75">
      <c r="A35" s="292"/>
      <c r="B35" s="292"/>
      <c r="C35" s="292"/>
      <c r="D35" s="292"/>
      <c r="E35" s="292"/>
      <c r="F35" s="292"/>
    </row>
    <row r="36" spans="1:6" ht="12.75">
      <c r="A36" s="292"/>
      <c r="B36" s="292"/>
      <c r="C36" s="292"/>
      <c r="D36" s="292"/>
      <c r="E36" s="292"/>
      <c r="F36" s="292"/>
    </row>
    <row r="37" spans="1:6" ht="12.75">
      <c r="A37" s="266"/>
      <c r="B37" s="266"/>
      <c r="C37" s="869"/>
      <c r="D37" s="869"/>
      <c r="E37" s="869"/>
      <c r="F37" s="869"/>
    </row>
    <row r="38" spans="1:6" ht="12.75">
      <c r="A38" s="266"/>
      <c r="B38" s="266"/>
      <c r="C38" s="870"/>
      <c r="D38" s="870"/>
      <c r="E38" s="870"/>
      <c r="F38" s="870"/>
    </row>
    <row r="39" spans="1:6" ht="12.75">
      <c r="A39" s="266"/>
      <c r="B39" s="266"/>
      <c r="C39" s="293"/>
      <c r="D39" s="293"/>
      <c r="E39" s="293"/>
      <c r="F39" s="293"/>
    </row>
    <row r="40" spans="1:6" ht="12.75">
      <c r="A40" s="869"/>
      <c r="B40" s="869"/>
      <c r="C40" s="869"/>
      <c r="D40" s="869"/>
      <c r="E40" s="869"/>
      <c r="F40" s="869"/>
    </row>
    <row r="41" spans="1:6" ht="12.75">
      <c r="A41" s="869"/>
      <c r="B41" s="869"/>
      <c r="C41" s="869"/>
      <c r="D41" s="869"/>
      <c r="E41" s="869"/>
      <c r="F41" s="869"/>
    </row>
    <row r="42" spans="1:6" ht="12.75">
      <c r="A42" s="266"/>
      <c r="B42" s="266"/>
      <c r="C42" s="266"/>
      <c r="D42" s="266"/>
      <c r="E42" s="266"/>
      <c r="F42" s="266"/>
    </row>
    <row r="43" spans="1:6" ht="55.5" customHeight="1">
      <c r="A43" s="294"/>
      <c r="B43" s="294"/>
      <c r="C43" s="295"/>
      <c r="D43" s="295"/>
      <c r="E43" s="295"/>
      <c r="F43" s="295"/>
    </row>
    <row r="44" spans="1:8" ht="21.75" customHeight="1">
      <c r="A44" s="294"/>
      <c r="B44" s="294"/>
      <c r="C44" s="295"/>
      <c r="D44" s="295"/>
      <c r="E44" s="295"/>
      <c r="F44" s="295"/>
      <c r="H44" s="129"/>
    </row>
    <row r="45" spans="1:6" ht="12.75">
      <c r="A45" s="294"/>
      <c r="B45" s="294"/>
      <c r="C45" s="296"/>
      <c r="D45" s="297"/>
      <c r="E45" s="297"/>
      <c r="F45" s="297"/>
    </row>
    <row r="46" spans="1:6" ht="39.75" customHeight="1">
      <c r="A46" s="294"/>
      <c r="B46" s="294"/>
      <c r="C46" s="296"/>
      <c r="D46" s="296"/>
      <c r="E46" s="296"/>
      <c r="F46" s="296"/>
    </row>
    <row r="47" spans="1:6" ht="18" customHeight="1" hidden="1">
      <c r="A47" s="294"/>
      <c r="B47" s="294"/>
      <c r="C47" s="296"/>
      <c r="D47" s="297"/>
      <c r="E47" s="296"/>
      <c r="F47" s="296"/>
    </row>
    <row r="48" spans="1:6" ht="42.75" customHeight="1">
      <c r="A48" s="294"/>
      <c r="B48" s="294"/>
      <c r="C48" s="297"/>
      <c r="D48" s="297"/>
      <c r="E48" s="297"/>
      <c r="F48" s="297"/>
    </row>
    <row r="49" spans="1:6" ht="12.75">
      <c r="A49" s="298"/>
      <c r="B49" s="298"/>
      <c r="C49" s="298"/>
      <c r="D49" s="298"/>
      <c r="E49" s="298"/>
      <c r="F49" s="298"/>
    </row>
    <row r="50" spans="1:6" ht="12.75">
      <c r="A50" s="298"/>
      <c r="B50" s="298"/>
      <c r="C50" s="298"/>
      <c r="D50" s="873"/>
      <c r="E50" s="873"/>
      <c r="F50" s="298"/>
    </row>
    <row r="51" spans="1:6" ht="12.75">
      <c r="A51" s="292"/>
      <c r="B51" s="292"/>
      <c r="C51" s="292"/>
      <c r="D51" s="292"/>
      <c r="E51" s="292"/>
      <c r="F51" s="292"/>
    </row>
    <row r="52" spans="1:6" ht="12.75">
      <c r="A52" s="292"/>
      <c r="B52" s="292"/>
      <c r="C52" s="292"/>
      <c r="D52" s="292"/>
      <c r="E52" s="292"/>
      <c r="F52" s="292"/>
    </row>
  </sheetData>
  <sheetProtection/>
  <mergeCells count="22">
    <mergeCell ref="C10:F10"/>
    <mergeCell ref="C1:H1"/>
    <mergeCell ref="C2:I2"/>
    <mergeCell ref="C3:J3"/>
    <mergeCell ref="C4:I4"/>
    <mergeCell ref="C6:F6"/>
    <mergeCell ref="C11:F11"/>
    <mergeCell ref="C12:F12"/>
    <mergeCell ref="C7:F7"/>
    <mergeCell ref="C8:F8"/>
    <mergeCell ref="D50:E50"/>
    <mergeCell ref="C13:F13"/>
    <mergeCell ref="C14:F14"/>
    <mergeCell ref="C15:F15"/>
    <mergeCell ref="A17:F17"/>
    <mergeCell ref="C9:F9"/>
    <mergeCell ref="A18:F18"/>
    <mergeCell ref="D27:E27"/>
    <mergeCell ref="C37:F37"/>
    <mergeCell ref="C38:F38"/>
    <mergeCell ref="A40:F40"/>
    <mergeCell ref="A41:F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0">
      <selection activeCell="Q11" sqref="Q11"/>
    </sheetView>
  </sheetViews>
  <sheetFormatPr defaultColWidth="9.00390625" defaultRowHeight="12.75"/>
  <cols>
    <col min="1" max="1" width="22.50390625" style="0" customWidth="1"/>
    <col min="2" max="2" width="18.50390625" style="0" customWidth="1"/>
    <col min="3" max="3" width="11.375" style="0" customWidth="1"/>
    <col min="4" max="4" width="7.625" style="0" customWidth="1"/>
    <col min="5" max="5" width="6.875" style="0" customWidth="1"/>
    <col min="6" max="6" width="11.50390625" style="0" customWidth="1"/>
    <col min="8" max="8" width="8.375" style="0" customWidth="1"/>
    <col min="9" max="9" width="10.625" style="0" customWidth="1"/>
  </cols>
  <sheetData>
    <row r="1" spans="1:6" ht="12.75">
      <c r="A1" s="47"/>
      <c r="B1" s="47"/>
      <c r="C1" s="858" t="s">
        <v>641</v>
      </c>
      <c r="D1" s="858"/>
      <c r="E1" s="858"/>
      <c r="F1" s="858"/>
    </row>
    <row r="2" spans="1:6" ht="12.75">
      <c r="A2" s="47"/>
      <c r="B2" s="47"/>
      <c r="C2" s="858" t="s">
        <v>139</v>
      </c>
      <c r="D2" s="858"/>
      <c r="E2" s="858"/>
      <c r="F2" s="858"/>
    </row>
    <row r="3" spans="1:6" ht="12.75">
      <c r="A3" s="47"/>
      <c r="B3" s="47"/>
      <c r="C3" s="115" t="s">
        <v>540</v>
      </c>
      <c r="D3" s="115"/>
      <c r="E3" s="115"/>
      <c r="F3" s="115"/>
    </row>
    <row r="4" spans="1:6" ht="12.75">
      <c r="A4" s="47"/>
      <c r="B4" s="47"/>
      <c r="C4" s="47" t="s">
        <v>657</v>
      </c>
      <c r="D4" s="47"/>
      <c r="E4" s="47"/>
      <c r="F4" s="115"/>
    </row>
    <row r="5" spans="1:6" ht="12.75">
      <c r="A5" s="47"/>
      <c r="B5" s="47"/>
      <c r="C5" s="858"/>
      <c r="D5" s="858"/>
      <c r="E5" s="858"/>
      <c r="F5" s="858"/>
    </row>
    <row r="6" spans="1:6" ht="12.75">
      <c r="A6" s="47"/>
      <c r="B6" s="47"/>
      <c r="C6" s="48"/>
      <c r="D6" s="48"/>
      <c r="E6" s="48"/>
      <c r="F6" s="48"/>
    </row>
    <row r="7" spans="1:6" ht="12.75">
      <c r="A7" s="867" t="s">
        <v>43</v>
      </c>
      <c r="B7" s="867"/>
      <c r="C7" s="867"/>
      <c r="D7" s="867"/>
      <c r="E7" s="867"/>
      <c r="F7" s="867"/>
    </row>
    <row r="8" spans="1:6" ht="12.75">
      <c r="A8" s="867" t="s">
        <v>615</v>
      </c>
      <c r="B8" s="867"/>
      <c r="C8" s="867"/>
      <c r="D8" s="867"/>
      <c r="E8" s="867"/>
      <c r="F8" s="867"/>
    </row>
    <row r="9" spans="1:6" ht="12.75">
      <c r="A9" s="47"/>
      <c r="B9" s="47"/>
      <c r="C9" s="47"/>
      <c r="D9" s="47"/>
      <c r="E9" s="47"/>
      <c r="F9" s="47"/>
    </row>
    <row r="10" spans="1:9" ht="110.25" customHeight="1">
      <c r="A10" s="367" t="s">
        <v>616</v>
      </c>
      <c r="B10" s="194" t="s">
        <v>610</v>
      </c>
      <c r="C10" s="79" t="s">
        <v>617</v>
      </c>
      <c r="D10" s="79" t="s">
        <v>551</v>
      </c>
      <c r="E10" s="79" t="s">
        <v>618</v>
      </c>
      <c r="F10" s="79" t="s">
        <v>552</v>
      </c>
      <c r="G10" s="79" t="s">
        <v>619</v>
      </c>
      <c r="H10" s="79" t="s">
        <v>620</v>
      </c>
      <c r="I10" s="79" t="s">
        <v>621</v>
      </c>
    </row>
    <row r="11" spans="1:9" ht="26.25">
      <c r="A11" s="367" t="s">
        <v>141</v>
      </c>
      <c r="B11" s="367"/>
      <c r="C11" s="713">
        <f aca="true" t="shared" si="0" ref="C11:I11">C13+C14</f>
        <v>952</v>
      </c>
      <c r="D11" s="713">
        <f t="shared" si="0"/>
        <v>644</v>
      </c>
      <c r="E11" s="713">
        <f t="shared" si="0"/>
        <v>576</v>
      </c>
      <c r="F11" s="713">
        <f>C11+D11-E11</f>
        <v>1020</v>
      </c>
      <c r="G11" s="713">
        <f t="shared" si="0"/>
        <v>893</v>
      </c>
      <c r="H11" s="713">
        <f t="shared" si="0"/>
        <v>832</v>
      </c>
      <c r="I11" s="713">
        <f t="shared" si="0"/>
        <v>1081</v>
      </c>
    </row>
    <row r="12" spans="1:9" ht="21.75" customHeight="1">
      <c r="A12" s="367" t="s">
        <v>116</v>
      </c>
      <c r="B12" s="367"/>
      <c r="C12" s="712"/>
      <c r="D12" s="713"/>
      <c r="E12" s="713"/>
      <c r="F12" s="713"/>
      <c r="G12" s="713"/>
      <c r="H12" s="713"/>
      <c r="I12" s="713"/>
    </row>
    <row r="13" spans="1:9" ht="48.75" customHeight="1">
      <c r="A13" s="367" t="s">
        <v>115</v>
      </c>
      <c r="B13" s="162" t="s">
        <v>612</v>
      </c>
      <c r="C13" s="162">
        <v>388</v>
      </c>
      <c r="D13" s="162">
        <v>644</v>
      </c>
      <c r="E13" s="712">
        <v>388</v>
      </c>
      <c r="F13" s="712">
        <f>C13+D13-E13</f>
        <v>644</v>
      </c>
      <c r="G13" s="712">
        <v>893</v>
      </c>
      <c r="H13" s="712">
        <v>644</v>
      </c>
      <c r="I13" s="712">
        <f>F13+G13-H13</f>
        <v>893</v>
      </c>
    </row>
    <row r="14" spans="1:9" ht="89.25" customHeight="1">
      <c r="A14" s="367" t="s">
        <v>221</v>
      </c>
      <c r="B14" s="367"/>
      <c r="C14" s="712">
        <v>564</v>
      </c>
      <c r="D14" s="162"/>
      <c r="E14" s="162">
        <v>188</v>
      </c>
      <c r="F14" s="712">
        <f>C14-E14+D14</f>
        <v>376</v>
      </c>
      <c r="G14" s="162"/>
      <c r="H14" s="162">
        <v>188</v>
      </c>
      <c r="I14" s="712">
        <f>F14+G14-H14</f>
        <v>188</v>
      </c>
    </row>
    <row r="15" spans="1:6" ht="12.75">
      <c r="A15" s="50"/>
      <c r="B15" s="50"/>
      <c r="C15" s="50"/>
      <c r="D15" s="50"/>
      <c r="E15" s="50"/>
      <c r="F15" s="50"/>
    </row>
    <row r="16" spans="1:6" ht="12.75">
      <c r="A16" s="50"/>
      <c r="B16" s="50"/>
      <c r="C16" s="50"/>
      <c r="D16" s="50"/>
      <c r="E16" s="50"/>
      <c r="F16" s="50"/>
    </row>
  </sheetData>
  <sheetProtection/>
  <mergeCells count="5">
    <mergeCell ref="C1:F1"/>
    <mergeCell ref="C2:F2"/>
    <mergeCell ref="C5:F5"/>
    <mergeCell ref="A7:F7"/>
    <mergeCell ref="A8:F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BH49"/>
  <sheetViews>
    <sheetView tabSelected="1" zoomScalePageLayoutView="0" workbookViewId="0" topLeftCell="B11">
      <selection activeCell="C41" sqref="C41"/>
    </sheetView>
  </sheetViews>
  <sheetFormatPr defaultColWidth="7.50390625" defaultRowHeight="12.75"/>
  <cols>
    <col min="1" max="1" width="12.125" style="10" hidden="1" customWidth="1"/>
    <col min="2" max="2" width="53.50390625" style="10" customWidth="1"/>
    <col min="3" max="3" width="34.375" style="13" customWidth="1"/>
    <col min="4" max="4" width="18.50390625" style="22" customWidth="1"/>
    <col min="5" max="5" width="9.125" style="10" bestFit="1" customWidth="1"/>
    <col min="6" max="6" width="1.12109375" style="10" customWidth="1"/>
    <col min="7" max="7" width="12.875" style="10" customWidth="1"/>
    <col min="8" max="8" width="10.625" style="10" customWidth="1"/>
    <col min="9" max="9" width="7.50390625" style="10" customWidth="1"/>
    <col min="10" max="10" width="8.375" style="10" bestFit="1" customWidth="1"/>
    <col min="11" max="16384" width="7.50390625" style="10" customWidth="1"/>
  </cols>
  <sheetData>
    <row r="1" spans="3:8" ht="12.75" hidden="1">
      <c r="C1" s="807" t="s">
        <v>322</v>
      </c>
      <c r="D1" s="808"/>
      <c r="E1" s="808"/>
      <c r="F1" s="808"/>
      <c r="G1" s="8"/>
      <c r="H1" s="8"/>
    </row>
    <row r="2" spans="3:8" ht="12.75" hidden="1">
      <c r="C2" s="809" t="s">
        <v>264</v>
      </c>
      <c r="D2" s="810"/>
      <c r="E2" s="810"/>
      <c r="F2" s="810"/>
      <c r="G2" s="810"/>
      <c r="H2" s="8"/>
    </row>
    <row r="3" spans="3:8" ht="12.75" hidden="1">
      <c r="C3" s="807" t="s">
        <v>521</v>
      </c>
      <c r="D3" s="811"/>
      <c r="E3" s="811"/>
      <c r="F3" s="811"/>
      <c r="G3" s="811"/>
      <c r="H3" s="8"/>
    </row>
    <row r="4" spans="3:8" ht="13.5" customHeight="1" hidden="1">
      <c r="C4" s="807" t="s">
        <v>535</v>
      </c>
      <c r="D4" s="811"/>
      <c r="E4" s="811"/>
      <c r="F4" s="811"/>
      <c r="G4" s="811"/>
      <c r="H4" s="300"/>
    </row>
    <row r="5" spans="2:8" ht="13.5" customHeight="1">
      <c r="B5" s="10" t="s">
        <v>492</v>
      </c>
      <c r="C5" s="835" t="s">
        <v>670</v>
      </c>
      <c r="D5" s="812"/>
      <c r="E5" s="300"/>
      <c r="F5" s="300"/>
      <c r="G5" s="300"/>
      <c r="H5" s="300"/>
    </row>
    <row r="6" spans="3:8" ht="16.5" customHeight="1">
      <c r="C6" s="835" t="s">
        <v>598</v>
      </c>
      <c r="D6" s="812"/>
      <c r="E6" s="300"/>
      <c r="F6" s="300"/>
      <c r="G6" s="300"/>
      <c r="H6" s="300"/>
    </row>
    <row r="7" spans="3:8" ht="15.75" customHeight="1">
      <c r="C7" s="835" t="s">
        <v>541</v>
      </c>
      <c r="D7" s="812"/>
      <c r="E7" s="300"/>
      <c r="F7" s="300"/>
      <c r="G7" s="300"/>
      <c r="H7" s="300"/>
    </row>
    <row r="8" spans="3:8" ht="18.75" customHeight="1">
      <c r="C8" s="874" t="s">
        <v>698</v>
      </c>
      <c r="D8" s="875"/>
      <c r="E8" s="875"/>
      <c r="F8" s="875"/>
      <c r="G8" s="300"/>
      <c r="H8" s="300"/>
    </row>
    <row r="9" spans="3:8" ht="13.5" customHeight="1" hidden="1">
      <c r="C9" s="812"/>
      <c r="D9" s="812"/>
      <c r="E9" s="300"/>
      <c r="F9" s="300"/>
      <c r="G9" s="300"/>
      <c r="H9" s="300"/>
    </row>
    <row r="10" spans="2:8" ht="12.75" customHeight="1">
      <c r="B10" s="165"/>
      <c r="C10" s="835" t="s">
        <v>669</v>
      </c>
      <c r="D10" s="812"/>
      <c r="E10" s="301"/>
      <c r="F10" s="301"/>
      <c r="G10" s="301"/>
      <c r="H10" s="301"/>
    </row>
    <row r="11" spans="2:8" ht="14.25" customHeight="1">
      <c r="B11" s="165"/>
      <c r="C11" s="835" t="s">
        <v>598</v>
      </c>
      <c r="D11" s="812"/>
      <c r="E11" s="301"/>
      <c r="F11" s="301"/>
      <c r="G11" s="301"/>
      <c r="H11" s="301"/>
    </row>
    <row r="12" spans="2:8" ht="12.75" customHeight="1">
      <c r="B12" s="165"/>
      <c r="C12" s="835" t="s">
        <v>541</v>
      </c>
      <c r="D12" s="812"/>
      <c r="E12" s="301"/>
      <c r="F12" s="301"/>
      <c r="G12" s="301"/>
      <c r="H12" s="301"/>
    </row>
    <row r="13" spans="2:8" ht="15" customHeight="1">
      <c r="B13" s="165"/>
      <c r="C13" s="796" t="s">
        <v>664</v>
      </c>
      <c r="D13" s="812"/>
      <c r="E13" s="301"/>
      <c r="F13" s="301"/>
      <c r="G13" s="301"/>
      <c r="H13" s="301"/>
    </row>
    <row r="14" spans="1:60" ht="19.5" customHeight="1">
      <c r="A14" s="11"/>
      <c r="B14" s="167"/>
      <c r="C14" s="807"/>
      <c r="D14" s="779"/>
      <c r="E14" s="302"/>
      <c r="F14" s="302"/>
      <c r="G14" s="302"/>
      <c r="H14" s="30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1:60" ht="46.5" customHeight="1">
      <c r="A15" s="11"/>
      <c r="B15" s="876" t="s">
        <v>622</v>
      </c>
      <c r="C15" s="876"/>
      <c r="D15" s="876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1:60" ht="28.5" customHeight="1">
      <c r="A16" s="14"/>
      <c r="B16" s="54" t="s">
        <v>126</v>
      </c>
      <c r="C16" s="55" t="s">
        <v>125</v>
      </c>
      <c r="D16" s="77" t="s">
        <v>609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60" ht="18" customHeight="1">
      <c r="A17" s="15"/>
      <c r="B17" s="57">
        <v>1</v>
      </c>
      <c r="C17" s="58">
        <v>2</v>
      </c>
      <c r="D17" s="59">
        <v>3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1:60" ht="32.25" customHeight="1">
      <c r="A18" s="14"/>
      <c r="B18" s="60" t="s">
        <v>168</v>
      </c>
      <c r="C18" s="61" t="s">
        <v>127</v>
      </c>
      <c r="D18" s="726">
        <f>D19</f>
        <v>420.59000000000003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60" ht="34.5" customHeight="1">
      <c r="A19" s="14"/>
      <c r="B19" s="60" t="s">
        <v>169</v>
      </c>
      <c r="C19" s="61" t="s">
        <v>127</v>
      </c>
      <c r="D19" s="726">
        <f>D20+D29+D30</f>
        <v>420.59000000000003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1:60" ht="31.5" customHeight="1">
      <c r="A20" s="14"/>
      <c r="B20" s="408" t="s">
        <v>89</v>
      </c>
      <c r="C20" s="398" t="s">
        <v>90</v>
      </c>
      <c r="D20" s="727">
        <f>D21</f>
        <v>388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ht="40.5" customHeight="1">
      <c r="A21" s="14"/>
      <c r="B21" s="397" t="s">
        <v>91</v>
      </c>
      <c r="C21" s="398" t="s">
        <v>170</v>
      </c>
      <c r="D21" s="727">
        <f>D22</f>
        <v>388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60" s="11" customFormat="1" ht="46.5" customHeight="1">
      <c r="A22" s="16">
        <v>1010200</v>
      </c>
      <c r="B22" s="397" t="s">
        <v>643</v>
      </c>
      <c r="C22" s="398" t="s">
        <v>642</v>
      </c>
      <c r="D22" s="458">
        <v>388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</row>
    <row r="23" spans="1:60" ht="38.25" customHeight="1">
      <c r="A23" s="14">
        <v>1010201</v>
      </c>
      <c r="B23" s="63" t="s">
        <v>134</v>
      </c>
      <c r="C23" s="61" t="s">
        <v>133</v>
      </c>
      <c r="D23" s="728">
        <f>D24</f>
        <v>0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60" ht="47.25" customHeight="1">
      <c r="A24" s="14"/>
      <c r="B24" s="63" t="s">
        <v>108</v>
      </c>
      <c r="C24" s="61" t="s">
        <v>135</v>
      </c>
      <c r="D24" s="728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1:60" ht="32.25" customHeight="1">
      <c r="A25" s="14"/>
      <c r="B25" s="63" t="s">
        <v>171</v>
      </c>
      <c r="C25" s="61" t="s">
        <v>1</v>
      </c>
      <c r="D25" s="728">
        <f>D29+D26</f>
        <v>-188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1:60" ht="27" customHeight="1" hidden="1">
      <c r="A26" s="14">
        <v>1010205</v>
      </c>
      <c r="B26" s="63" t="s">
        <v>180</v>
      </c>
      <c r="C26" s="61" t="s">
        <v>132</v>
      </c>
      <c r="D26" s="728">
        <f>D27</f>
        <v>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1:60" ht="45" customHeight="1" hidden="1">
      <c r="A27" s="18"/>
      <c r="B27" s="63" t="s">
        <v>182</v>
      </c>
      <c r="C27" s="61" t="s">
        <v>107</v>
      </c>
      <c r="D27" s="728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ht="49.5" customHeight="1">
      <c r="A28" s="18"/>
      <c r="B28" s="63" t="s">
        <v>2</v>
      </c>
      <c r="C28" s="61" t="s">
        <v>183</v>
      </c>
      <c r="D28" s="728">
        <f>D29</f>
        <v>-188</v>
      </c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ht="54" customHeight="1">
      <c r="A29" s="18"/>
      <c r="B29" s="63" t="s">
        <v>161</v>
      </c>
      <c r="C29" s="61" t="s">
        <v>184</v>
      </c>
      <c r="D29" s="728">
        <v>-188</v>
      </c>
      <c r="E29" s="466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ht="33" customHeight="1">
      <c r="A30" s="18"/>
      <c r="B30" s="63" t="s">
        <v>128</v>
      </c>
      <c r="C30" s="61" t="s">
        <v>129</v>
      </c>
      <c r="D30" s="728">
        <v>220.59</v>
      </c>
      <c r="E30" s="12"/>
      <c r="F30" s="12"/>
      <c r="G30" s="12"/>
      <c r="H30" s="12"/>
      <c r="I30" s="12"/>
      <c r="J30" s="175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ht="23.25" customHeight="1">
      <c r="A31" s="18"/>
      <c r="B31" s="63" t="s">
        <v>3</v>
      </c>
      <c r="C31" s="61" t="s">
        <v>4</v>
      </c>
      <c r="D31" s="728">
        <f>D32</f>
        <v>-11893.4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60" ht="24" customHeight="1">
      <c r="A32" s="18"/>
      <c r="B32" s="63" t="s">
        <v>5</v>
      </c>
      <c r="C32" s="61" t="s">
        <v>10</v>
      </c>
      <c r="D32" s="728">
        <v>-11893.4</v>
      </c>
      <c r="E32" s="12"/>
      <c r="F32" s="12"/>
      <c r="G32" s="12"/>
      <c r="H32" s="12"/>
      <c r="I32" s="127"/>
      <c r="J32" s="193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ht="27" customHeight="1">
      <c r="A33" s="18"/>
      <c r="B33" s="63" t="s">
        <v>11</v>
      </c>
      <c r="C33" s="61" t="s">
        <v>130</v>
      </c>
      <c r="D33" s="728">
        <f>D34</f>
        <v>12113.99</v>
      </c>
      <c r="E33" s="12"/>
      <c r="F33" s="12"/>
      <c r="G33" s="12"/>
      <c r="H33" s="175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ht="37.5" customHeight="1">
      <c r="A34" s="18"/>
      <c r="B34" s="63" t="s">
        <v>78</v>
      </c>
      <c r="C34" s="61" t="s">
        <v>131</v>
      </c>
      <c r="D34" s="728">
        <v>12113.99</v>
      </c>
      <c r="E34" s="12"/>
      <c r="F34" s="12"/>
      <c r="G34" s="127"/>
      <c r="H34" s="12"/>
      <c r="I34" s="127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2:9" ht="15">
      <c r="B35" s="165"/>
      <c r="C35" s="368"/>
      <c r="D35" s="450"/>
      <c r="G35" s="189"/>
      <c r="H35" s="188"/>
      <c r="I35" s="169"/>
    </row>
    <row r="36" spans="2:9" ht="20.25">
      <c r="B36" s="165"/>
      <c r="C36" s="740" t="s">
        <v>242</v>
      </c>
      <c r="D36" s="742">
        <v>11505400</v>
      </c>
      <c r="E36" s="188"/>
      <c r="G36" s="185"/>
      <c r="H36" s="169"/>
      <c r="I36" s="169"/>
    </row>
    <row r="37" spans="2:8" ht="20.25">
      <c r="B37" s="165"/>
      <c r="C37" s="740" t="s">
        <v>243</v>
      </c>
      <c r="D37" s="742">
        <v>11925993.44</v>
      </c>
      <c r="E37" s="185"/>
      <c r="H37" s="169"/>
    </row>
    <row r="38" spans="2:8" s="19" customFormat="1" ht="21">
      <c r="B38" s="165"/>
      <c r="C38" s="741" t="s">
        <v>694</v>
      </c>
      <c r="D38" s="743">
        <v>4150000</v>
      </c>
      <c r="G38" s="179"/>
      <c r="H38" s="179"/>
    </row>
    <row r="39" spans="3:4" ht="21">
      <c r="C39" s="741" t="s">
        <v>695</v>
      </c>
      <c r="D39" s="743">
        <v>220593.44</v>
      </c>
    </row>
    <row r="40" spans="2:8" ht="21">
      <c r="B40" s="20"/>
      <c r="C40" s="741" t="s">
        <v>696</v>
      </c>
      <c r="D40" s="745">
        <v>0.048</v>
      </c>
      <c r="H40" s="169"/>
    </row>
    <row r="41" ht="9.75">
      <c r="D41" s="186"/>
    </row>
    <row r="42" ht="9.75">
      <c r="D42" s="187"/>
    </row>
    <row r="43" ht="9.75">
      <c r="D43" s="186"/>
    </row>
    <row r="44" spans="7:8" ht="9.75">
      <c r="G44" s="185"/>
      <c r="H44" s="128"/>
    </row>
    <row r="47" spans="4:5" ht="9.75">
      <c r="D47" s="131"/>
      <c r="E47" s="188"/>
    </row>
    <row r="48" spans="4:8" ht="9.75">
      <c r="D48" s="131"/>
      <c r="H48" s="189"/>
    </row>
    <row r="49" ht="9.75">
      <c r="D49" s="131"/>
    </row>
  </sheetData>
  <sheetProtection/>
  <mergeCells count="15">
    <mergeCell ref="C10:D10"/>
    <mergeCell ref="C11:D11"/>
    <mergeCell ref="C12:D12"/>
    <mergeCell ref="C13:D13"/>
    <mergeCell ref="C8:F8"/>
    <mergeCell ref="B15:D15"/>
    <mergeCell ref="C14:D14"/>
    <mergeCell ref="C5:D5"/>
    <mergeCell ref="C6:D6"/>
    <mergeCell ref="C7:D7"/>
    <mergeCell ref="C9:D9"/>
    <mergeCell ref="C1:F1"/>
    <mergeCell ref="C2:G2"/>
    <mergeCell ref="C3:G3"/>
    <mergeCell ref="C4:G4"/>
  </mergeCells>
  <printOptions/>
  <pageMargins left="0.8267716535433072" right="0.2362204724409449" top="0.7480314960629921" bottom="0.7480314960629921" header="0.31496062992125984" footer="0.31496062992125984"/>
  <pageSetup horizontalDpi="600" verticalDpi="600" orientation="portrait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61"/>
  <sheetViews>
    <sheetView zoomScaleSheetLayoutView="100" zoomScalePageLayoutView="0" workbookViewId="0" topLeftCell="A6">
      <selection activeCell="A13" sqref="A13"/>
    </sheetView>
  </sheetViews>
  <sheetFormatPr defaultColWidth="9.00390625" defaultRowHeight="12.75"/>
  <cols>
    <col min="1" max="1" width="10.875" style="0" customWidth="1"/>
    <col min="2" max="2" width="27.875" style="0" customWidth="1"/>
    <col min="3" max="3" width="67.50390625" style="0" customWidth="1"/>
  </cols>
  <sheetData>
    <row r="1" spans="3:4" ht="15" hidden="1">
      <c r="C1" s="121" t="s">
        <v>85</v>
      </c>
      <c r="D1" s="85"/>
    </row>
    <row r="2" spans="3:4" ht="15" hidden="1">
      <c r="C2" s="121" t="s">
        <v>264</v>
      </c>
      <c r="D2" s="85"/>
    </row>
    <row r="3" spans="3:4" ht="15" hidden="1">
      <c r="C3" s="121" t="s">
        <v>504</v>
      </c>
      <c r="D3" s="85"/>
    </row>
    <row r="4" spans="3:4" ht="15" hidden="1">
      <c r="C4" s="121" t="s">
        <v>505</v>
      </c>
      <c r="D4" s="85"/>
    </row>
    <row r="5" ht="12.75" hidden="1"/>
    <row r="6" spans="1:5" ht="15">
      <c r="A6" s="76"/>
      <c r="B6" s="76"/>
      <c r="C6" s="121" t="s">
        <v>85</v>
      </c>
      <c r="D6" s="85"/>
      <c r="E6" s="76"/>
    </row>
    <row r="7" spans="1:5" ht="15">
      <c r="A7" s="76"/>
      <c r="B7" s="76"/>
      <c r="C7" s="121" t="s">
        <v>264</v>
      </c>
      <c r="D7" s="85"/>
      <c r="E7" s="76"/>
    </row>
    <row r="8" spans="1:5" ht="15">
      <c r="A8" s="76"/>
      <c r="B8" s="76"/>
      <c r="C8" s="85" t="s">
        <v>541</v>
      </c>
      <c r="D8" s="85"/>
      <c r="E8" s="85"/>
    </row>
    <row r="9" spans="1:5" ht="15" hidden="1">
      <c r="A9" s="76"/>
      <c r="B9" s="76"/>
      <c r="C9" s="85"/>
      <c r="D9" s="85"/>
      <c r="E9" s="85"/>
    </row>
    <row r="10" spans="1:5" ht="15">
      <c r="A10" s="76"/>
      <c r="B10" s="76"/>
      <c r="C10" s="751" t="s">
        <v>649</v>
      </c>
      <c r="D10" s="751"/>
      <c r="E10" s="751"/>
    </row>
    <row r="11" spans="1:5" ht="67.5" customHeight="1">
      <c r="A11" s="760" t="s">
        <v>493</v>
      </c>
      <c r="B11" s="760"/>
      <c r="C11" s="760"/>
      <c r="D11" s="76"/>
      <c r="E11" s="76"/>
    </row>
    <row r="12" spans="1:5" ht="15">
      <c r="A12" s="761" t="s">
        <v>82</v>
      </c>
      <c r="B12" s="761"/>
      <c r="C12" s="764" t="s">
        <v>362</v>
      </c>
      <c r="D12" s="76"/>
      <c r="E12" s="76"/>
    </row>
    <row r="13" spans="1:5" ht="46.5">
      <c r="A13" s="191" t="s">
        <v>363</v>
      </c>
      <c r="B13" s="378" t="s">
        <v>364</v>
      </c>
      <c r="C13" s="765"/>
      <c r="D13" s="76"/>
      <c r="E13" s="76"/>
    </row>
    <row r="14" spans="1:5" ht="22.5" customHeight="1">
      <c r="A14" s="379">
        <v>100</v>
      </c>
      <c r="B14" s="379"/>
      <c r="C14" s="192" t="s">
        <v>361</v>
      </c>
      <c r="D14" s="76"/>
      <c r="E14" s="76"/>
    </row>
    <row r="15" spans="1:5" s="190" customFormat="1" ht="108.75">
      <c r="A15" s="380">
        <v>100</v>
      </c>
      <c r="B15" s="94" t="s">
        <v>496</v>
      </c>
      <c r="C15" s="114" t="s">
        <v>498</v>
      </c>
      <c r="D15" s="76"/>
      <c r="E15" s="76"/>
    </row>
    <row r="16" spans="1:5" s="190" customFormat="1" ht="124.5">
      <c r="A16" s="380">
        <v>100</v>
      </c>
      <c r="B16" s="94" t="s">
        <v>497</v>
      </c>
      <c r="C16" s="114" t="s">
        <v>499</v>
      </c>
      <c r="D16" s="76"/>
      <c r="E16" s="76"/>
    </row>
    <row r="17" spans="1:5" s="190" customFormat="1" ht="108.75">
      <c r="A17" s="380">
        <v>100</v>
      </c>
      <c r="B17" s="94" t="s">
        <v>500</v>
      </c>
      <c r="C17" s="114" t="s">
        <v>501</v>
      </c>
      <c r="D17" s="76"/>
      <c r="E17" s="76"/>
    </row>
    <row r="18" spans="1:5" s="190" customFormat="1" ht="108.75">
      <c r="A18" s="380">
        <v>100</v>
      </c>
      <c r="B18" s="94" t="s">
        <v>502</v>
      </c>
      <c r="C18" s="114" t="s">
        <v>503</v>
      </c>
      <c r="D18" s="76"/>
      <c r="E18" s="76"/>
    </row>
    <row r="19" spans="1:5" s="190" customFormat="1" ht="30.75">
      <c r="A19" s="381">
        <v>182</v>
      </c>
      <c r="B19" s="381"/>
      <c r="C19" s="381" t="s">
        <v>352</v>
      </c>
      <c r="D19" s="76"/>
      <c r="E19" s="76"/>
    </row>
    <row r="20" spans="1:5" s="190" customFormat="1" ht="15" hidden="1">
      <c r="A20" s="377">
        <v>182</v>
      </c>
      <c r="B20" s="377" t="s">
        <v>353</v>
      </c>
      <c r="C20" s="382" t="s">
        <v>354</v>
      </c>
      <c r="D20" s="76"/>
      <c r="E20" s="76"/>
    </row>
    <row r="21" spans="1:5" s="190" customFormat="1" ht="15">
      <c r="A21" s="377">
        <v>182</v>
      </c>
      <c r="B21" s="377" t="s">
        <v>355</v>
      </c>
      <c r="C21" s="382" t="s">
        <v>356</v>
      </c>
      <c r="D21" s="76"/>
      <c r="E21" s="76"/>
    </row>
    <row r="22" spans="1:5" s="190" customFormat="1" ht="30" customHeight="1" hidden="1">
      <c r="A22" s="377">
        <v>182</v>
      </c>
      <c r="B22" s="377" t="s">
        <v>357</v>
      </c>
      <c r="C22" s="383" t="s">
        <v>358</v>
      </c>
      <c r="D22" s="76"/>
      <c r="E22" s="76"/>
    </row>
    <row r="23" spans="1:5" s="190" customFormat="1" ht="15">
      <c r="A23" s="377">
        <v>182</v>
      </c>
      <c r="B23" s="377" t="s">
        <v>204</v>
      </c>
      <c r="C23" s="382" t="s">
        <v>359</v>
      </c>
      <c r="D23" s="76"/>
      <c r="E23" s="76"/>
    </row>
    <row r="24" spans="1:5" s="190" customFormat="1" ht="31.5" customHeight="1" hidden="1">
      <c r="A24" s="377">
        <v>182</v>
      </c>
      <c r="B24" s="377" t="s">
        <v>485</v>
      </c>
      <c r="C24" s="382" t="s">
        <v>360</v>
      </c>
      <c r="D24" s="76"/>
      <c r="E24" s="76"/>
    </row>
    <row r="25" spans="1:5" s="190" customFormat="1" ht="31.5" customHeight="1">
      <c r="A25" s="380">
        <v>182</v>
      </c>
      <c r="B25" s="380" t="s">
        <v>210</v>
      </c>
      <c r="C25" s="382" t="s">
        <v>188</v>
      </c>
      <c r="D25" s="76"/>
      <c r="E25" s="76"/>
    </row>
    <row r="26" spans="1:5" s="190" customFormat="1" ht="31.5" customHeight="1">
      <c r="A26" s="377">
        <v>182</v>
      </c>
      <c r="B26" s="377" t="s">
        <v>482</v>
      </c>
      <c r="C26" s="382" t="s">
        <v>481</v>
      </c>
      <c r="D26" s="76"/>
      <c r="E26" s="76"/>
    </row>
    <row r="27" spans="1:23" s="8" customFormat="1" ht="45.75" customHeight="1">
      <c r="A27" s="762"/>
      <c r="B27" s="763"/>
      <c r="C27" s="29"/>
      <c r="D27" s="124"/>
      <c r="E27" s="1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5"/>
      <c r="W27" s="25"/>
    </row>
    <row r="28" spans="1:3" s="190" customFormat="1" ht="12.75">
      <c r="A28" s="47"/>
      <c r="B28" s="47"/>
      <c r="C28" s="47"/>
    </row>
    <row r="29" spans="1:3" s="190" customFormat="1" ht="12.75">
      <c r="A29" s="47"/>
      <c r="B29" s="47"/>
      <c r="C29" s="47"/>
    </row>
    <row r="30" spans="1:3" s="190" customFormat="1" ht="12.75">
      <c r="A30" s="47"/>
      <c r="B30" s="47"/>
      <c r="C30" s="47"/>
    </row>
    <row r="31" spans="1:3" s="190" customFormat="1" ht="12.75">
      <c r="A31" s="47"/>
      <c r="B31" s="47"/>
      <c r="C31" s="47"/>
    </row>
    <row r="32" spans="1:3" s="190" customFormat="1" ht="12.75">
      <c r="A32"/>
      <c r="B32"/>
      <c r="C32"/>
    </row>
    <row r="33" ht="12.75">
      <c r="D33" s="38"/>
    </row>
    <row r="34" ht="12.75">
      <c r="D34" s="38"/>
    </row>
    <row r="35" ht="12.75">
      <c r="D35" s="38"/>
    </row>
    <row r="36" ht="12.75">
      <c r="D36" s="38"/>
    </row>
    <row r="37" ht="12.75">
      <c r="D37" s="38"/>
    </row>
    <row r="38" ht="12.75">
      <c r="D38" s="38"/>
    </row>
    <row r="39" ht="12.75">
      <c r="D39" s="38"/>
    </row>
    <row r="40" ht="12.75">
      <c r="D40" s="38"/>
    </row>
    <row r="41" ht="12.75">
      <c r="D41" s="38"/>
    </row>
    <row r="42" ht="12.75">
      <c r="D42" s="38"/>
    </row>
    <row r="43" ht="12.75">
      <c r="D43" s="38"/>
    </row>
    <row r="44" ht="12.75">
      <c r="D44" s="38"/>
    </row>
    <row r="45" ht="12.75">
      <c r="D45" s="38"/>
    </row>
    <row r="46" ht="12.75">
      <c r="D46" s="38"/>
    </row>
    <row r="47" ht="12.75">
      <c r="D47" s="38"/>
    </row>
    <row r="48" ht="12.75">
      <c r="D48" s="38"/>
    </row>
    <row r="49" ht="12.75">
      <c r="D49" s="38"/>
    </row>
    <row r="50" ht="12.75">
      <c r="D50" s="38"/>
    </row>
    <row r="51" ht="12.75">
      <c r="D51" s="38"/>
    </row>
    <row r="52" ht="12.75">
      <c r="D52" s="38"/>
    </row>
    <row r="53" ht="12.75">
      <c r="D53" s="38"/>
    </row>
    <row r="54" ht="12.75">
      <c r="D54" s="38"/>
    </row>
    <row r="55" ht="12.75">
      <c r="D55" s="38"/>
    </row>
    <row r="56" ht="12.75">
      <c r="D56" s="38"/>
    </row>
    <row r="57" ht="12.75">
      <c r="D57" s="38"/>
    </row>
    <row r="58" ht="12.75">
      <c r="D58" s="38"/>
    </row>
    <row r="59" ht="12.75">
      <c r="D59" s="38"/>
    </row>
    <row r="60" ht="12.75">
      <c r="D60" s="38"/>
    </row>
    <row r="61" ht="12.75">
      <c r="D61" s="38"/>
    </row>
  </sheetData>
  <sheetProtection/>
  <mergeCells count="5">
    <mergeCell ref="A11:C11"/>
    <mergeCell ref="A12:B12"/>
    <mergeCell ref="C10:E10"/>
    <mergeCell ref="A27:B27"/>
    <mergeCell ref="C12:C13"/>
  </mergeCells>
  <printOptions/>
  <pageMargins left="0.25" right="0.25" top="0.75" bottom="0.75" header="0.3" footer="0.3"/>
  <pageSetup horizontalDpi="600" verticalDpi="600" orientation="portrait" paperSize="9" scale="86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BJ41"/>
  <sheetViews>
    <sheetView zoomScalePageLayoutView="0" workbookViewId="0" topLeftCell="B7">
      <selection activeCell="E35" sqref="E35"/>
    </sheetView>
  </sheetViews>
  <sheetFormatPr defaultColWidth="7.50390625" defaultRowHeight="12.75"/>
  <cols>
    <col min="1" max="1" width="0.12890625" style="10" hidden="1" customWidth="1"/>
    <col min="2" max="2" width="46.125" style="10" customWidth="1"/>
    <col min="3" max="3" width="32.875" style="13" customWidth="1"/>
    <col min="4" max="4" width="16.625" style="22" customWidth="1"/>
    <col min="5" max="5" width="18.375" style="22" customWidth="1"/>
    <col min="6" max="6" width="7.50390625" style="10" customWidth="1"/>
    <col min="7" max="7" width="11.625" style="10" customWidth="1"/>
    <col min="8" max="8" width="1.12109375" style="10" customWidth="1"/>
    <col min="9" max="9" width="9.875" style="10" customWidth="1"/>
    <col min="10" max="10" width="13.375" style="10" customWidth="1"/>
    <col min="11" max="11" width="10.50390625" style="10" customWidth="1"/>
    <col min="12" max="12" width="8.375" style="10" bestFit="1" customWidth="1"/>
    <col min="13" max="16384" width="7.50390625" style="10" customWidth="1"/>
  </cols>
  <sheetData>
    <row r="1" spans="2:5" ht="12.75" customHeight="1">
      <c r="B1" s="165"/>
      <c r="C1" s="166" t="s">
        <v>492</v>
      </c>
      <c r="D1" s="166"/>
      <c r="E1" s="166"/>
    </row>
    <row r="2" spans="2:5" ht="19.5" customHeight="1">
      <c r="B2" s="165"/>
      <c r="C2" s="166" t="s">
        <v>492</v>
      </c>
      <c r="D2" s="166"/>
      <c r="E2" s="166"/>
    </row>
    <row r="3" spans="2:5" ht="21" customHeight="1">
      <c r="B3" s="165"/>
      <c r="C3" s="166"/>
      <c r="D3" s="166"/>
      <c r="E3" s="166"/>
    </row>
    <row r="4" spans="2:5" ht="27.75" customHeight="1">
      <c r="B4" s="165"/>
      <c r="C4" s="166"/>
      <c r="D4" s="166"/>
      <c r="E4" s="166"/>
    </row>
    <row r="5" spans="1:62" ht="26.25" customHeight="1">
      <c r="A5" s="11"/>
      <c r="B5" s="167"/>
      <c r="C5" s="166" t="s">
        <v>492</v>
      </c>
      <c r="D5" s="166"/>
      <c r="E5" s="166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1:62" ht="47.25" customHeight="1">
      <c r="A6" s="11"/>
      <c r="B6" s="876" t="s">
        <v>623</v>
      </c>
      <c r="C6" s="876"/>
      <c r="D6" s="876"/>
      <c r="E6" s="877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1:62" ht="20.25" customHeight="1">
      <c r="A7" s="11"/>
      <c r="B7" s="815" t="s">
        <v>126</v>
      </c>
      <c r="C7" s="879" t="s">
        <v>125</v>
      </c>
      <c r="D7" s="880" t="s">
        <v>624</v>
      </c>
      <c r="E7" s="880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1:62" ht="31.5" customHeight="1">
      <c r="A8" s="14"/>
      <c r="B8" s="878"/>
      <c r="C8" s="878"/>
      <c r="D8" s="56" t="s">
        <v>625</v>
      </c>
      <c r="E8" s="56" t="s">
        <v>589</v>
      </c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</row>
    <row r="9" spans="1:62" ht="16.5" customHeight="1">
      <c r="A9" s="15"/>
      <c r="B9" s="57">
        <v>1</v>
      </c>
      <c r="C9" s="58">
        <v>2</v>
      </c>
      <c r="D9" s="59">
        <v>3</v>
      </c>
      <c r="E9" s="59">
        <v>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</row>
    <row r="10" spans="1:62" ht="16.5" customHeight="1">
      <c r="A10" s="14"/>
      <c r="B10" s="60" t="s">
        <v>168</v>
      </c>
      <c r="C10" s="61" t="s">
        <v>127</v>
      </c>
      <c r="D10" s="62">
        <f>D11</f>
        <v>68</v>
      </c>
      <c r="E10" s="62">
        <f>E11</f>
        <v>61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</row>
    <row r="11" spans="1:62" ht="30" customHeight="1">
      <c r="A11" s="14"/>
      <c r="B11" s="60" t="s">
        <v>169</v>
      </c>
      <c r="C11" s="61" t="s">
        <v>127</v>
      </c>
      <c r="D11" s="62">
        <f>D12</f>
        <v>68</v>
      </c>
      <c r="E11" s="62">
        <f>E12</f>
        <v>61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</row>
    <row r="12" spans="1:62" ht="31.5" customHeight="1">
      <c r="A12" s="14"/>
      <c r="B12" s="60" t="s">
        <v>89</v>
      </c>
      <c r="C12" s="61" t="s">
        <v>90</v>
      </c>
      <c r="D12" s="62">
        <f>D13+D15</f>
        <v>68</v>
      </c>
      <c r="E12" s="62">
        <f>E13+E15</f>
        <v>61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</row>
    <row r="13" spans="1:62" ht="40.5" customHeight="1">
      <c r="A13" s="14"/>
      <c r="B13" s="63" t="s">
        <v>626</v>
      </c>
      <c r="C13" s="61" t="s">
        <v>170</v>
      </c>
      <c r="D13" s="62">
        <f>D14</f>
        <v>644</v>
      </c>
      <c r="E13" s="62">
        <f>E14</f>
        <v>893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</row>
    <row r="14" spans="1:62" s="11" customFormat="1" ht="46.5" customHeight="1">
      <c r="A14" s="16">
        <v>1010200</v>
      </c>
      <c r="B14" s="63" t="s">
        <v>627</v>
      </c>
      <c r="C14" s="61" t="s">
        <v>137</v>
      </c>
      <c r="D14" s="64">
        <v>644</v>
      </c>
      <c r="E14" s="64">
        <v>893</v>
      </c>
      <c r="F14" s="171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</row>
    <row r="15" spans="1:62" ht="47.25" customHeight="1">
      <c r="A15" s="14">
        <v>1010201</v>
      </c>
      <c r="B15" s="63" t="s">
        <v>134</v>
      </c>
      <c r="C15" s="61" t="s">
        <v>133</v>
      </c>
      <c r="D15" s="65">
        <f>D16</f>
        <v>-576</v>
      </c>
      <c r="E15" s="65">
        <f>E16</f>
        <v>-832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ht="48.75" customHeight="1">
      <c r="A16" s="14"/>
      <c r="B16" s="397" t="s">
        <v>108</v>
      </c>
      <c r="C16" s="398" t="s">
        <v>135</v>
      </c>
      <c r="D16" s="399">
        <v>-576</v>
      </c>
      <c r="E16" s="399">
        <v>-832</v>
      </c>
      <c r="F16" s="12"/>
      <c r="G16" s="12">
        <f>388+188</f>
        <v>576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62" ht="34.5" customHeight="1">
      <c r="A17" s="14"/>
      <c r="B17" s="397" t="s">
        <v>171</v>
      </c>
      <c r="C17" s="398" t="s">
        <v>1</v>
      </c>
      <c r="D17" s="399">
        <f>D21+D18</f>
        <v>-188</v>
      </c>
      <c r="E17" s="399">
        <f>E21+E18</f>
        <v>-188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ht="27" customHeight="1" hidden="1">
      <c r="A18" s="14">
        <v>1010205</v>
      </c>
      <c r="B18" s="397" t="s">
        <v>180</v>
      </c>
      <c r="C18" s="398" t="s">
        <v>132</v>
      </c>
      <c r="D18" s="399">
        <f>D19</f>
        <v>0</v>
      </c>
      <c r="E18" s="399">
        <f>E19</f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</row>
    <row r="19" spans="1:62" ht="45" customHeight="1" hidden="1">
      <c r="A19" s="18"/>
      <c r="B19" s="397" t="s">
        <v>182</v>
      </c>
      <c r="C19" s="398" t="s">
        <v>107</v>
      </c>
      <c r="D19" s="399"/>
      <c r="E19" s="399"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</row>
    <row r="20" spans="1:62" ht="45" customHeight="1">
      <c r="A20" s="18"/>
      <c r="B20" s="397" t="s">
        <v>2</v>
      </c>
      <c r="C20" s="398" t="s">
        <v>183</v>
      </c>
      <c r="D20" s="399">
        <f>D21</f>
        <v>-188</v>
      </c>
      <c r="E20" s="399">
        <f>E21</f>
        <v>-188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</row>
    <row r="21" spans="1:62" ht="45" customHeight="1">
      <c r="A21" s="18"/>
      <c r="B21" s="397" t="s">
        <v>161</v>
      </c>
      <c r="C21" s="398" t="s">
        <v>184</v>
      </c>
      <c r="D21" s="399">
        <v>-188</v>
      </c>
      <c r="E21" s="399">
        <v>-188</v>
      </c>
      <c r="F21" s="376">
        <v>388</v>
      </c>
      <c r="G21" s="175">
        <v>388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</row>
    <row r="22" spans="1:62" ht="30.75" customHeight="1">
      <c r="A22" s="18"/>
      <c r="B22" s="63" t="s">
        <v>128</v>
      </c>
      <c r="C22" s="61" t="s">
        <v>129</v>
      </c>
      <c r="D22" s="65">
        <f>D23+D25</f>
        <v>0</v>
      </c>
      <c r="E22" s="65">
        <f>E23+E25</f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</row>
    <row r="23" spans="1:62" ht="23.25" customHeight="1">
      <c r="A23" s="18"/>
      <c r="B23" s="63" t="s">
        <v>3</v>
      </c>
      <c r="C23" s="61" t="s">
        <v>4</v>
      </c>
      <c r="D23" s="66">
        <f>D24</f>
        <v>-10486.4</v>
      </c>
      <c r="E23" s="66">
        <f>E24</f>
        <v>-10583.4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</row>
    <row r="24" spans="1:62" ht="36" customHeight="1">
      <c r="A24" s="18"/>
      <c r="B24" s="63" t="s">
        <v>5</v>
      </c>
      <c r="C24" s="61" t="s">
        <v>10</v>
      </c>
      <c r="D24" s="66">
        <f>-9842.4-644</f>
        <v>-10486.4</v>
      </c>
      <c r="E24" s="66">
        <f>-9690.4-893</f>
        <v>-10583.4</v>
      </c>
      <c r="F24" s="127"/>
      <c r="G24" s="12" t="s">
        <v>304</v>
      </c>
      <c r="H24" s="12"/>
      <c r="I24" s="12"/>
      <c r="J24" s="12"/>
      <c r="K24" s="127"/>
      <c r="L24" s="193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</row>
    <row r="25" spans="1:62" ht="33" customHeight="1">
      <c r="A25" s="18"/>
      <c r="B25" s="63" t="s">
        <v>11</v>
      </c>
      <c r="C25" s="61" t="s">
        <v>130</v>
      </c>
      <c r="D25" s="66">
        <f>D26</f>
        <v>10486.4</v>
      </c>
      <c r="E25" s="66">
        <f>E26</f>
        <v>10583.4</v>
      </c>
      <c r="F25" s="12"/>
      <c r="G25" s="12"/>
      <c r="H25" s="12"/>
      <c r="I25" s="12"/>
      <c r="J25" s="175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</row>
    <row r="26" spans="1:62" ht="37.5" customHeight="1">
      <c r="A26" s="18"/>
      <c r="B26" s="63" t="s">
        <v>78</v>
      </c>
      <c r="C26" s="61" t="s">
        <v>131</v>
      </c>
      <c r="D26" s="66">
        <f>9910.4+576</f>
        <v>10486.4</v>
      </c>
      <c r="E26" s="66">
        <f>9751.4+832</f>
        <v>10583.4</v>
      </c>
      <c r="F26" s="12"/>
      <c r="G26" s="12" t="s">
        <v>303</v>
      </c>
      <c r="H26" s="12"/>
      <c r="I26" s="127"/>
      <c r="J26" s="272">
        <f>D28+D34</f>
        <v>9910.4</v>
      </c>
      <c r="K26" s="127">
        <f>E28+E34</f>
        <v>9751.4</v>
      </c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</row>
    <row r="27" spans="2:11" ht="15">
      <c r="B27" s="165"/>
      <c r="C27" s="130" t="s">
        <v>242</v>
      </c>
      <c r="D27" s="178">
        <v>9842.4</v>
      </c>
      <c r="E27" s="270">
        <v>9690.4</v>
      </c>
      <c r="F27" s="169"/>
      <c r="J27" s="188"/>
      <c r="K27" s="169"/>
    </row>
    <row r="28" spans="2:11" ht="15">
      <c r="B28" s="165"/>
      <c r="C28" s="130" t="s">
        <v>243</v>
      </c>
      <c r="D28" s="176">
        <v>9910.4</v>
      </c>
      <c r="E28" s="178">
        <v>9751.4</v>
      </c>
      <c r="G28" s="188"/>
      <c r="I28" s="185"/>
      <c r="J28" s="169"/>
      <c r="K28" s="169"/>
    </row>
    <row r="29" spans="2:10" ht="15">
      <c r="B29" s="165"/>
      <c r="C29" s="130" t="s">
        <v>44</v>
      </c>
      <c r="D29" s="178">
        <f>D27-D28</f>
        <v>-68</v>
      </c>
      <c r="E29" s="178">
        <f>E27-E28</f>
        <v>-61</v>
      </c>
      <c r="F29" s="169"/>
      <c r="G29" s="185"/>
      <c r="J29" s="169"/>
    </row>
    <row r="30" spans="2:10" s="19" customFormat="1" ht="18">
      <c r="B30" s="165"/>
      <c r="C30" s="130"/>
      <c r="D30" s="195"/>
      <c r="E30" s="168"/>
      <c r="I30" s="179"/>
      <c r="J30" s="179"/>
    </row>
    <row r="31" spans="4:5" ht="9.75">
      <c r="D31" s="22" t="s">
        <v>639</v>
      </c>
      <c r="E31" s="22" t="s">
        <v>639</v>
      </c>
    </row>
    <row r="32" spans="2:10" ht="13.5">
      <c r="B32" s="20"/>
      <c r="C32" s="21"/>
      <c r="J32" s="169">
        <f>D27+185.8</f>
        <v>10028.199999999999</v>
      </c>
    </row>
    <row r="33" spans="4:5" ht="9.75">
      <c r="D33" s="369"/>
      <c r="E33" s="170"/>
    </row>
    <row r="34" spans="4:5" ht="15">
      <c r="D34" s="370"/>
      <c r="E34" s="271"/>
    </row>
    <row r="35" spans="4:5" ht="9.75">
      <c r="D35" s="371"/>
      <c r="E35" s="170"/>
    </row>
    <row r="36" spans="9:10" ht="9.75">
      <c r="I36" s="185"/>
      <c r="J36" s="128"/>
    </row>
    <row r="39" spans="4:7" ht="9.75">
      <c r="D39" s="131"/>
      <c r="G39" s="188"/>
    </row>
    <row r="40" spans="4:10" ht="9.75">
      <c r="D40" s="131"/>
      <c r="E40" s="131"/>
      <c r="J40" s="189"/>
    </row>
    <row r="41" spans="4:5" ht="9.75">
      <c r="D41" s="131"/>
      <c r="E41" s="131"/>
    </row>
  </sheetData>
  <sheetProtection/>
  <mergeCells count="4">
    <mergeCell ref="B6:E6"/>
    <mergeCell ref="B7:B8"/>
    <mergeCell ref="C7:C8"/>
    <mergeCell ref="D7:E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8" r:id="rId2"/>
  <colBreaks count="1" manualBreakCount="1">
    <brk id="5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J25"/>
  <sheetViews>
    <sheetView zoomScalePageLayoutView="0" workbookViewId="0" topLeftCell="A18">
      <selection activeCell="C24" sqref="C24"/>
    </sheetView>
  </sheetViews>
  <sheetFormatPr defaultColWidth="9.00390625" defaultRowHeight="12.75"/>
  <cols>
    <col min="1" max="1" width="11.875" style="0" customWidth="1"/>
    <col min="2" max="2" width="29.875" style="0" customWidth="1"/>
    <col min="3" max="3" width="30.50390625" style="0" customWidth="1"/>
    <col min="4" max="4" width="27.875" style="0" customWidth="1"/>
    <col min="6" max="6" width="6.50390625" style="0" customWidth="1"/>
    <col min="7" max="9" width="9.125" style="0" hidden="1" customWidth="1"/>
  </cols>
  <sheetData>
    <row r="1" spans="3:10" ht="18" hidden="1">
      <c r="C1" s="790" t="s">
        <v>519</v>
      </c>
      <c r="D1" s="791"/>
      <c r="E1" s="791"/>
      <c r="F1" s="791"/>
      <c r="G1" s="791"/>
      <c r="H1" s="791"/>
      <c r="I1" s="309"/>
      <c r="J1" s="8"/>
    </row>
    <row r="2" spans="1:10" ht="18" hidden="1">
      <c r="A2" s="120"/>
      <c r="B2" s="120"/>
      <c r="C2" s="792" t="s">
        <v>264</v>
      </c>
      <c r="D2" s="793"/>
      <c r="E2" s="793"/>
      <c r="F2" s="793"/>
      <c r="G2" s="793"/>
      <c r="H2" s="793"/>
      <c r="I2" s="793"/>
      <c r="J2" s="84"/>
    </row>
    <row r="3" spans="1:10" ht="18" hidden="1">
      <c r="A3" s="120"/>
      <c r="B3" s="120"/>
      <c r="C3" s="795" t="s">
        <v>521</v>
      </c>
      <c r="D3" s="794"/>
      <c r="E3" s="794"/>
      <c r="F3" s="794"/>
      <c r="G3" s="794"/>
      <c r="H3" s="794"/>
      <c r="I3" s="794"/>
      <c r="J3" s="84"/>
    </row>
    <row r="4" spans="1:10" ht="18" hidden="1">
      <c r="A4" s="120"/>
      <c r="B4" s="120"/>
      <c r="C4" s="795" t="s">
        <v>520</v>
      </c>
      <c r="D4" s="794"/>
      <c r="E4" s="794"/>
      <c r="F4" s="794"/>
      <c r="G4" s="794"/>
      <c r="H4" s="794"/>
      <c r="I4" s="309"/>
      <c r="J4" s="84"/>
    </row>
    <row r="5" spans="1:10" ht="17.25" hidden="1">
      <c r="A5" s="120"/>
      <c r="B5" s="120"/>
      <c r="C5" s="304"/>
      <c r="D5" s="304"/>
      <c r="E5" s="304"/>
      <c r="F5" s="304"/>
      <c r="G5" s="304"/>
      <c r="H5" s="304"/>
      <c r="I5" s="304"/>
      <c r="J5" s="120"/>
    </row>
    <row r="6" spans="1:10" ht="18" hidden="1">
      <c r="A6" s="76"/>
      <c r="B6" s="76"/>
      <c r="C6" s="303"/>
      <c r="D6" s="304"/>
      <c r="E6" s="304"/>
      <c r="F6" s="304"/>
      <c r="G6" s="304"/>
      <c r="H6" s="304"/>
      <c r="I6" s="304"/>
      <c r="J6" s="120"/>
    </row>
    <row r="7" spans="1:10" ht="17.25">
      <c r="A7" s="76"/>
      <c r="B7" s="76"/>
      <c r="C7" s="76" t="s">
        <v>666</v>
      </c>
      <c r="D7" s="120"/>
      <c r="E7" s="304"/>
      <c r="F7" s="304"/>
      <c r="G7" s="304"/>
      <c r="H7" s="304"/>
      <c r="I7" s="304"/>
      <c r="J7" s="120"/>
    </row>
    <row r="8" spans="1:10" ht="25.5" customHeight="1">
      <c r="A8" s="76"/>
      <c r="B8" s="119"/>
      <c r="C8" s="775" t="s">
        <v>634</v>
      </c>
      <c r="D8" s="775"/>
      <c r="E8" s="304"/>
      <c r="F8" s="304"/>
      <c r="G8" s="304"/>
      <c r="H8" s="304"/>
      <c r="I8" s="304"/>
      <c r="J8" s="120"/>
    </row>
    <row r="9" spans="1:10" ht="33" customHeight="1" hidden="1">
      <c r="A9" s="76"/>
      <c r="B9" s="76"/>
      <c r="C9" s="76"/>
      <c r="D9" s="120"/>
      <c r="E9" s="120"/>
      <c r="F9" s="120"/>
      <c r="G9" s="120"/>
      <c r="H9" s="120"/>
      <c r="I9" s="120"/>
      <c r="J9" s="120"/>
    </row>
    <row r="10" spans="1:10" ht="15.75" customHeight="1" hidden="1">
      <c r="A10" s="76"/>
      <c r="B10" s="76"/>
      <c r="C10" s="76"/>
      <c r="D10" s="120"/>
      <c r="E10" s="120"/>
      <c r="F10" s="120"/>
      <c r="G10" s="120"/>
      <c r="H10" s="120"/>
      <c r="I10" s="120"/>
      <c r="J10" s="120"/>
    </row>
    <row r="11" spans="1:10" ht="15.75" customHeight="1" hidden="1">
      <c r="A11" s="76"/>
      <c r="B11" s="76"/>
      <c r="C11" s="76"/>
      <c r="D11" s="120"/>
      <c r="E11" s="120"/>
      <c r="F11" s="120"/>
      <c r="G11" s="120"/>
      <c r="H11" s="120"/>
      <c r="I11" s="120"/>
      <c r="J11" s="120"/>
    </row>
    <row r="12" spans="1:10" ht="16.5" customHeight="1">
      <c r="A12" s="76"/>
      <c r="B12" s="76"/>
      <c r="C12" s="76" t="s">
        <v>504</v>
      </c>
      <c r="D12" s="120"/>
      <c r="E12" s="120"/>
      <c r="F12" s="120"/>
      <c r="G12" s="120"/>
      <c r="H12" s="120"/>
      <c r="I12" s="120"/>
      <c r="J12" s="120"/>
    </row>
    <row r="13" spans="1:10" ht="19.5" customHeight="1">
      <c r="A13" s="76"/>
      <c r="B13" s="76"/>
      <c r="C13" s="76" t="s">
        <v>659</v>
      </c>
      <c r="D13" s="120"/>
      <c r="E13" s="120"/>
      <c r="F13" s="120"/>
      <c r="G13" s="120"/>
      <c r="H13" s="120"/>
      <c r="I13" s="120"/>
      <c r="J13" s="120"/>
    </row>
    <row r="14" spans="1:10" ht="68.25" customHeight="1">
      <c r="A14" s="893" t="s">
        <v>628</v>
      </c>
      <c r="B14" s="894"/>
      <c r="C14" s="894"/>
      <c r="D14" s="894"/>
      <c r="E14" s="120"/>
      <c r="F14" s="120"/>
      <c r="G14" s="120"/>
      <c r="H14" s="120"/>
      <c r="I14" s="120"/>
      <c r="J14" s="120"/>
    </row>
    <row r="15" spans="1:4" ht="15">
      <c r="A15" s="76"/>
      <c r="B15" s="76"/>
      <c r="C15" s="75"/>
      <c r="D15" s="120"/>
    </row>
    <row r="16" spans="1:4" ht="30.75" customHeight="1">
      <c r="A16" s="881" t="s">
        <v>629</v>
      </c>
      <c r="B16" s="887" t="s">
        <v>66</v>
      </c>
      <c r="C16" s="888"/>
      <c r="D16" s="889"/>
    </row>
    <row r="17" spans="1:4" ht="54.75" customHeight="1">
      <c r="A17" s="882"/>
      <c r="B17" s="890"/>
      <c r="C17" s="891"/>
      <c r="D17" s="892"/>
    </row>
    <row r="18" spans="1:4" ht="24.75" customHeight="1">
      <c r="A18" s="883" t="s">
        <v>630</v>
      </c>
      <c r="B18" s="886" t="s">
        <v>633</v>
      </c>
      <c r="C18" s="886" t="s">
        <v>631</v>
      </c>
      <c r="D18" s="886" t="s">
        <v>632</v>
      </c>
    </row>
    <row r="19" spans="1:4" ht="12.75">
      <c r="A19" s="884"/>
      <c r="B19" s="884"/>
      <c r="C19" s="884"/>
      <c r="D19" s="884"/>
    </row>
    <row r="20" spans="1:4" ht="114.75" customHeight="1">
      <c r="A20" s="885"/>
      <c r="B20" s="885"/>
      <c r="C20" s="885"/>
      <c r="D20" s="885"/>
    </row>
    <row r="21" spans="1:4" ht="31.5" customHeight="1">
      <c r="A21" s="715">
        <f>B21+18.44+D21</f>
        <v>137.91</v>
      </c>
      <c r="B21" s="715">
        <v>82.55</v>
      </c>
      <c r="C21" s="715">
        <v>18.446</v>
      </c>
      <c r="D21" s="715">
        <v>36.92</v>
      </c>
    </row>
    <row r="22" spans="1:4" ht="12.75">
      <c r="A22" s="47"/>
      <c r="B22" s="47"/>
      <c r="C22" s="47"/>
      <c r="D22" s="709"/>
    </row>
    <row r="23" spans="1:3" ht="15">
      <c r="A23" s="749"/>
      <c r="B23" s="749"/>
      <c r="C23" s="75"/>
    </row>
    <row r="24" spans="1:3" ht="15">
      <c r="A24" s="76"/>
      <c r="B24" s="76"/>
      <c r="C24" s="76"/>
    </row>
    <row r="25" spans="1:3" ht="15">
      <c r="A25" s="76"/>
      <c r="B25" s="76"/>
      <c r="C25" s="76"/>
    </row>
  </sheetData>
  <sheetProtection/>
  <mergeCells count="13">
    <mergeCell ref="D18:D20"/>
    <mergeCell ref="A14:D14"/>
    <mergeCell ref="C8:D8"/>
    <mergeCell ref="A23:B23"/>
    <mergeCell ref="C1:H1"/>
    <mergeCell ref="C2:I2"/>
    <mergeCell ref="C3:I3"/>
    <mergeCell ref="C4:H4"/>
    <mergeCell ref="A16:A17"/>
    <mergeCell ref="A18:A20"/>
    <mergeCell ref="B18:B20"/>
    <mergeCell ref="C18:C20"/>
    <mergeCell ref="B16:D17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J25"/>
  <sheetViews>
    <sheetView zoomScalePageLayoutView="0" workbookViewId="0" topLeftCell="A18">
      <selection activeCell="B27" sqref="B27"/>
    </sheetView>
  </sheetViews>
  <sheetFormatPr defaultColWidth="9.00390625" defaultRowHeight="12.75"/>
  <cols>
    <col min="1" max="1" width="13.50390625" style="0" customWidth="1"/>
    <col min="2" max="2" width="33.00390625" style="0" customWidth="1"/>
    <col min="3" max="3" width="29.00390625" style="0" customWidth="1"/>
    <col min="4" max="4" width="27.50390625" style="0" customWidth="1"/>
    <col min="6" max="6" width="6.50390625" style="0" customWidth="1"/>
    <col min="7" max="9" width="9.125" style="0" hidden="1" customWidth="1"/>
  </cols>
  <sheetData>
    <row r="1" spans="3:10" ht="18" hidden="1">
      <c r="C1" s="790" t="s">
        <v>519</v>
      </c>
      <c r="D1" s="791"/>
      <c r="E1" s="791"/>
      <c r="F1" s="791"/>
      <c r="G1" s="791"/>
      <c r="H1" s="791"/>
      <c r="I1" s="309"/>
      <c r="J1" s="8"/>
    </row>
    <row r="2" spans="1:10" ht="18" hidden="1">
      <c r="A2" s="120"/>
      <c r="B2" s="120"/>
      <c r="C2" s="792" t="s">
        <v>264</v>
      </c>
      <c r="D2" s="793"/>
      <c r="E2" s="793"/>
      <c r="F2" s="793"/>
      <c r="G2" s="793"/>
      <c r="H2" s="793"/>
      <c r="I2" s="793"/>
      <c r="J2" s="84"/>
    </row>
    <row r="3" spans="1:10" ht="18" hidden="1">
      <c r="A3" s="120"/>
      <c r="B3" s="120"/>
      <c r="C3" s="795" t="s">
        <v>521</v>
      </c>
      <c r="D3" s="794"/>
      <c r="E3" s="794"/>
      <c r="F3" s="794"/>
      <c r="G3" s="794"/>
      <c r="H3" s="794"/>
      <c r="I3" s="794"/>
      <c r="J3" s="84"/>
    </row>
    <row r="4" spans="1:10" ht="18" hidden="1">
      <c r="A4" s="120"/>
      <c r="B4" s="120"/>
      <c r="C4" s="795" t="s">
        <v>520</v>
      </c>
      <c r="D4" s="794"/>
      <c r="E4" s="794"/>
      <c r="F4" s="794"/>
      <c r="G4" s="794"/>
      <c r="H4" s="794"/>
      <c r="I4" s="309"/>
      <c r="J4" s="84"/>
    </row>
    <row r="5" spans="1:10" ht="17.25" hidden="1">
      <c r="A5" s="120"/>
      <c r="B5" s="120"/>
      <c r="C5" s="304"/>
      <c r="D5" s="304"/>
      <c r="E5" s="304"/>
      <c r="F5" s="304"/>
      <c r="G5" s="304"/>
      <c r="H5" s="304"/>
      <c r="I5" s="304"/>
      <c r="J5" s="120"/>
    </row>
    <row r="6" spans="1:10" ht="18" hidden="1">
      <c r="A6" s="76"/>
      <c r="B6" s="76"/>
      <c r="C6" s="303"/>
      <c r="D6" s="304"/>
      <c r="E6" s="304"/>
      <c r="F6" s="304"/>
      <c r="G6" s="304"/>
      <c r="H6" s="304"/>
      <c r="I6" s="304"/>
      <c r="J6" s="120"/>
    </row>
    <row r="7" spans="1:10" ht="17.25">
      <c r="A7" s="76"/>
      <c r="B7" s="76"/>
      <c r="C7" s="76" t="s">
        <v>553</v>
      </c>
      <c r="D7" s="120"/>
      <c r="E7" s="304"/>
      <c r="F7" s="304"/>
      <c r="G7" s="304"/>
      <c r="H7" s="304"/>
      <c r="I7" s="304"/>
      <c r="J7" s="120"/>
    </row>
    <row r="8" spans="1:10" ht="17.25" customHeight="1">
      <c r="A8" s="76"/>
      <c r="B8" s="119"/>
      <c r="C8" s="775" t="s">
        <v>634</v>
      </c>
      <c r="D8" s="775"/>
      <c r="E8" s="304"/>
      <c r="F8" s="304"/>
      <c r="G8" s="304"/>
      <c r="H8" s="304"/>
      <c r="I8" s="304"/>
      <c r="J8" s="120"/>
    </row>
    <row r="9" spans="1:10" ht="33" customHeight="1" hidden="1">
      <c r="A9" s="76"/>
      <c r="B9" s="76"/>
      <c r="C9" s="76"/>
      <c r="D9" s="120"/>
      <c r="E9" s="120"/>
      <c r="F9" s="120"/>
      <c r="G9" s="120"/>
      <c r="H9" s="120"/>
      <c r="I9" s="120"/>
      <c r="J9" s="120"/>
    </row>
    <row r="10" spans="1:10" ht="15.75" customHeight="1" hidden="1">
      <c r="A10" s="76"/>
      <c r="B10" s="76"/>
      <c r="C10" s="76"/>
      <c r="D10" s="120"/>
      <c r="E10" s="120"/>
      <c r="F10" s="120"/>
      <c r="G10" s="120"/>
      <c r="H10" s="120"/>
      <c r="I10" s="120"/>
      <c r="J10" s="120"/>
    </row>
    <row r="11" spans="1:10" ht="15.75" customHeight="1" hidden="1">
      <c r="A11" s="76"/>
      <c r="B11" s="76"/>
      <c r="C11" s="76"/>
      <c r="D11" s="120"/>
      <c r="E11" s="120"/>
      <c r="F11" s="120"/>
      <c r="G11" s="120"/>
      <c r="H11" s="120"/>
      <c r="I11" s="120"/>
      <c r="J11" s="120"/>
    </row>
    <row r="12" spans="1:10" ht="18" customHeight="1">
      <c r="A12" s="76"/>
      <c r="B12" s="76"/>
      <c r="C12" s="76" t="s">
        <v>504</v>
      </c>
      <c r="D12" s="120"/>
      <c r="E12" s="120"/>
      <c r="F12" s="120"/>
      <c r="G12" s="120"/>
      <c r="H12" s="120"/>
      <c r="I12" s="120"/>
      <c r="J12" s="120"/>
    </row>
    <row r="13" spans="1:10" ht="15.75" customHeight="1">
      <c r="A13" s="76"/>
      <c r="B13" s="76"/>
      <c r="C13" s="76" t="s">
        <v>657</v>
      </c>
      <c r="D13" s="120"/>
      <c r="E13" s="120"/>
      <c r="F13" s="120"/>
      <c r="G13" s="120"/>
      <c r="H13" s="120"/>
      <c r="I13" s="120"/>
      <c r="J13" s="120"/>
    </row>
    <row r="14" spans="1:10" ht="55.5" customHeight="1">
      <c r="A14" s="895" t="s">
        <v>635</v>
      </c>
      <c r="B14" s="895"/>
      <c r="C14" s="895"/>
      <c r="D14" s="896"/>
      <c r="E14" s="120"/>
      <c r="F14" s="120"/>
      <c r="G14" s="120"/>
      <c r="H14" s="120"/>
      <c r="I14" s="120"/>
      <c r="J14" s="120"/>
    </row>
    <row r="15" spans="1:4" ht="15">
      <c r="A15" s="76"/>
      <c r="B15" s="76"/>
      <c r="C15" s="75"/>
      <c r="D15" s="120"/>
    </row>
    <row r="16" spans="1:4" ht="30.75" customHeight="1">
      <c r="A16" s="881" t="s">
        <v>629</v>
      </c>
      <c r="B16" s="887" t="s">
        <v>66</v>
      </c>
      <c r="C16" s="888"/>
      <c r="D16" s="889"/>
    </row>
    <row r="17" spans="1:4" ht="51" customHeight="1">
      <c r="A17" s="882"/>
      <c r="B17" s="890"/>
      <c r="C17" s="891"/>
      <c r="D17" s="892"/>
    </row>
    <row r="18" spans="1:4" ht="24.75" customHeight="1">
      <c r="A18" s="883" t="s">
        <v>630</v>
      </c>
      <c r="B18" s="886" t="s">
        <v>633</v>
      </c>
      <c r="C18" s="886" t="s">
        <v>631</v>
      </c>
      <c r="D18" s="886" t="s">
        <v>632</v>
      </c>
    </row>
    <row r="19" spans="1:4" ht="12.75">
      <c r="A19" s="884"/>
      <c r="B19" s="884"/>
      <c r="C19" s="884"/>
      <c r="D19" s="884"/>
    </row>
    <row r="20" spans="1:4" ht="113.25" customHeight="1">
      <c r="A20" s="885"/>
      <c r="B20" s="885"/>
      <c r="C20" s="885"/>
      <c r="D20" s="885"/>
    </row>
    <row r="21" spans="1:4" ht="18" customHeight="1">
      <c r="A21" s="710">
        <f>B21+18.44+D21</f>
        <v>137.91</v>
      </c>
      <c r="B21" s="710">
        <v>82.55</v>
      </c>
      <c r="C21" s="710">
        <v>18.45</v>
      </c>
      <c r="D21" s="710">
        <v>36.92</v>
      </c>
    </row>
    <row r="22" spans="1:4" ht="20.25" customHeight="1">
      <c r="A22" s="710">
        <f>B22+C22+36.91</f>
        <v>119.46</v>
      </c>
      <c r="B22" s="710">
        <v>82.55</v>
      </c>
      <c r="C22" s="710">
        <v>0</v>
      </c>
      <c r="D22" s="710">
        <v>36.92</v>
      </c>
    </row>
    <row r="23" spans="1:4" ht="12.75">
      <c r="A23" s="858"/>
      <c r="B23" s="858"/>
      <c r="C23" s="48"/>
      <c r="D23" s="709"/>
    </row>
    <row r="24" spans="1:4" ht="12.75">
      <c r="A24" s="47"/>
      <c r="B24" s="47"/>
      <c r="C24" s="47"/>
      <c r="D24" s="709"/>
    </row>
    <row r="25" spans="1:4" ht="12.75">
      <c r="A25" s="47"/>
      <c r="B25" s="47"/>
      <c r="C25" s="47"/>
      <c r="D25" s="709"/>
    </row>
  </sheetData>
  <sheetProtection/>
  <mergeCells count="13">
    <mergeCell ref="A23:B23"/>
    <mergeCell ref="A16:A17"/>
    <mergeCell ref="B16:D17"/>
    <mergeCell ref="A18:A20"/>
    <mergeCell ref="B18:B20"/>
    <mergeCell ref="C18:C20"/>
    <mergeCell ref="D18:D20"/>
    <mergeCell ref="C1:H1"/>
    <mergeCell ref="C2:I2"/>
    <mergeCell ref="C3:I3"/>
    <mergeCell ref="C4:H4"/>
    <mergeCell ref="C8:D8"/>
    <mergeCell ref="A14:D1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  <colBreaks count="1" manualBreakCount="1">
    <brk id="9" min="1" max="22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6" sqref="J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R144"/>
  <sheetViews>
    <sheetView view="pageBreakPreview" zoomScaleSheetLayoutView="100" zoomScalePageLayoutView="0" workbookViewId="0" topLeftCell="A7">
      <selection activeCell="A56" sqref="A56"/>
    </sheetView>
  </sheetViews>
  <sheetFormatPr defaultColWidth="9.125" defaultRowHeight="12.75"/>
  <cols>
    <col min="1" max="1" width="44.50390625" style="8" customWidth="1"/>
    <col min="2" max="2" width="34.50390625" style="8" customWidth="1"/>
    <col min="3" max="3" width="15.00390625" style="8" customWidth="1"/>
    <col min="4" max="21" width="9.125" style="8" hidden="1" customWidth="1"/>
    <col min="22" max="22" width="16.875" style="8" customWidth="1"/>
    <col min="23" max="16384" width="9.125" style="8" customWidth="1"/>
  </cols>
  <sheetData>
    <row r="1" spans="2:3" ht="15" hidden="1">
      <c r="B1" s="121" t="s">
        <v>23</v>
      </c>
      <c r="C1" s="85"/>
    </row>
    <row r="2" spans="2:3" ht="15" hidden="1">
      <c r="B2" s="121" t="s">
        <v>264</v>
      </c>
      <c r="C2" s="85"/>
    </row>
    <row r="3" spans="2:3" ht="15" hidden="1">
      <c r="B3" s="121" t="s">
        <v>504</v>
      </c>
      <c r="C3" s="85"/>
    </row>
    <row r="4" spans="2:3" ht="15" hidden="1">
      <c r="B4" s="121" t="s">
        <v>537</v>
      </c>
      <c r="C4" s="85"/>
    </row>
    <row r="5" ht="12.75" hidden="1"/>
    <row r="6" ht="12.75" hidden="1"/>
    <row r="7" spans="1:22" ht="15">
      <c r="A7" s="84"/>
      <c r="B7" s="121" t="s">
        <v>23</v>
      </c>
      <c r="C7" s="85"/>
      <c r="D7" s="120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126"/>
    </row>
    <row r="8" spans="1:22" ht="15">
      <c r="A8" s="84"/>
      <c r="B8" s="121" t="s">
        <v>264</v>
      </c>
      <c r="C8" s="85"/>
      <c r="D8" s="120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126"/>
    </row>
    <row r="9" spans="1:22" ht="15">
      <c r="A9" s="84"/>
      <c r="B9" s="85" t="s">
        <v>540</v>
      </c>
      <c r="C9" s="85"/>
      <c r="D9" s="85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126"/>
    </row>
    <row r="10" spans="1:22" ht="15" hidden="1">
      <c r="A10" s="84"/>
      <c r="B10" s="85"/>
      <c r="C10" s="85"/>
      <c r="D10" s="85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126"/>
    </row>
    <row r="11" spans="1:22" ht="15">
      <c r="A11" s="84"/>
      <c r="B11" s="751" t="s">
        <v>650</v>
      </c>
      <c r="C11" s="751"/>
      <c r="D11" s="751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126"/>
    </row>
    <row r="12" spans="1:21" ht="15">
      <c r="A12" s="84"/>
      <c r="B12" s="751"/>
      <c r="C12" s="751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</row>
    <row r="13" spans="1:21" ht="15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</row>
    <row r="14" spans="1:21" ht="36.75" customHeight="1">
      <c r="A14" s="752" t="s">
        <v>556</v>
      </c>
      <c r="B14" s="752"/>
      <c r="C14" s="752"/>
      <c r="D14" s="752"/>
      <c r="E14" s="752"/>
      <c r="F14" s="752"/>
      <c r="G14" s="752"/>
      <c r="H14" s="752"/>
      <c r="I14" s="752"/>
      <c r="J14" s="752"/>
      <c r="K14" s="752"/>
      <c r="L14" s="752"/>
      <c r="M14" s="752"/>
      <c r="N14" s="752"/>
      <c r="O14" s="752"/>
      <c r="P14" s="752"/>
      <c r="Q14" s="752"/>
      <c r="R14" s="752"/>
      <c r="S14" s="752"/>
      <c r="T14" s="752"/>
      <c r="U14" s="752"/>
    </row>
    <row r="15" ht="12.75">
      <c r="B15" s="539" t="s">
        <v>459</v>
      </c>
    </row>
    <row r="16" spans="1:22" ht="17.25" customHeight="1">
      <c r="A16" s="768" t="s">
        <v>461</v>
      </c>
      <c r="B16" s="226" t="s">
        <v>462</v>
      </c>
      <c r="C16" s="755">
        <v>2022</v>
      </c>
      <c r="D16" s="759" t="s">
        <v>463</v>
      </c>
      <c r="E16" s="766" t="s">
        <v>464</v>
      </c>
      <c r="F16" s="766" t="s">
        <v>465</v>
      </c>
      <c r="G16" s="766" t="s">
        <v>466</v>
      </c>
      <c r="H16" s="766" t="s">
        <v>467</v>
      </c>
      <c r="I16" s="766" t="s">
        <v>468</v>
      </c>
      <c r="J16" s="766" t="s">
        <v>469</v>
      </c>
      <c r="K16" s="767" t="s">
        <v>470</v>
      </c>
      <c r="L16" s="766" t="s">
        <v>471</v>
      </c>
      <c r="M16" s="766" t="s">
        <v>472</v>
      </c>
      <c r="N16" s="766" t="s">
        <v>473</v>
      </c>
      <c r="O16" s="766" t="s">
        <v>474</v>
      </c>
      <c r="P16" s="766" t="s">
        <v>475</v>
      </c>
      <c r="Q16" s="766" t="s">
        <v>476</v>
      </c>
      <c r="R16" s="766" t="s">
        <v>477</v>
      </c>
      <c r="S16" s="766" t="s">
        <v>478</v>
      </c>
      <c r="T16" s="766" t="s">
        <v>479</v>
      </c>
      <c r="U16" s="766" t="s">
        <v>480</v>
      </c>
      <c r="V16" s="755">
        <v>2023</v>
      </c>
    </row>
    <row r="17" spans="1:22" ht="78.75" customHeight="1">
      <c r="A17" s="768"/>
      <c r="B17" s="543" t="s">
        <v>186</v>
      </c>
      <c r="C17" s="756"/>
      <c r="D17" s="759" t="s">
        <v>463</v>
      </c>
      <c r="E17" s="766" t="s">
        <v>464</v>
      </c>
      <c r="F17" s="766" t="s">
        <v>465</v>
      </c>
      <c r="G17" s="766" t="s">
        <v>466</v>
      </c>
      <c r="H17" s="766" t="s">
        <v>467</v>
      </c>
      <c r="I17" s="766" t="s">
        <v>468</v>
      </c>
      <c r="J17" s="766" t="s">
        <v>469</v>
      </c>
      <c r="K17" s="767" t="s">
        <v>470</v>
      </c>
      <c r="L17" s="766" t="s">
        <v>471</v>
      </c>
      <c r="M17" s="766" t="s">
        <v>472</v>
      </c>
      <c r="N17" s="766" t="s">
        <v>473</v>
      </c>
      <c r="O17" s="766" t="s">
        <v>474</v>
      </c>
      <c r="P17" s="766" t="s">
        <v>475</v>
      </c>
      <c r="Q17" s="766" t="s">
        <v>476</v>
      </c>
      <c r="R17" s="766" t="s">
        <v>477</v>
      </c>
      <c r="S17" s="766" t="s">
        <v>478</v>
      </c>
      <c r="T17" s="766" t="s">
        <v>479</v>
      </c>
      <c r="U17" s="769" t="s">
        <v>479</v>
      </c>
      <c r="V17" s="756"/>
    </row>
    <row r="18" spans="1:22" ht="30.75">
      <c r="A18" s="109" t="s">
        <v>262</v>
      </c>
      <c r="B18" s="544" t="s">
        <v>370</v>
      </c>
      <c r="C18" s="273">
        <f>C19+C23+C28+C30+C38+C40+C45+C51</f>
        <v>4362.7</v>
      </c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2"/>
      <c r="V18" s="273">
        <f>V19+V23+V28+V30+V38+V40+V45+V51</f>
        <v>4529.2699999999995</v>
      </c>
    </row>
    <row r="19" spans="1:22" ht="15">
      <c r="A19" s="109" t="s">
        <v>305</v>
      </c>
      <c r="B19" s="544" t="s">
        <v>371</v>
      </c>
      <c r="C19" s="273">
        <f>C20</f>
        <v>1768</v>
      </c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2"/>
      <c r="V19" s="273">
        <f>V20</f>
        <v>1838</v>
      </c>
    </row>
    <row r="20" spans="1:22" ht="15">
      <c r="A20" s="111" t="s">
        <v>117</v>
      </c>
      <c r="B20" s="545" t="s">
        <v>372</v>
      </c>
      <c r="C20" s="274">
        <f>C21+C22</f>
        <v>1768</v>
      </c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2"/>
      <c r="V20" s="274">
        <f>V21+V22</f>
        <v>1838</v>
      </c>
    </row>
    <row r="21" spans="1:23" ht="111.75">
      <c r="A21" s="83" t="s">
        <v>514</v>
      </c>
      <c r="B21" s="545" t="s">
        <v>373</v>
      </c>
      <c r="C21" s="315">
        <v>1768</v>
      </c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/>
      <c r="P21" s="280"/>
      <c r="Q21" s="280"/>
      <c r="R21" s="280"/>
      <c r="S21" s="280"/>
      <c r="T21" s="280"/>
      <c r="U21" s="282"/>
      <c r="V21" s="274">
        <v>1838</v>
      </c>
      <c r="W21" s="118">
        <f>W22-C22</f>
        <v>0</v>
      </c>
    </row>
    <row r="22" spans="1:22" ht="63" customHeight="1" hidden="1">
      <c r="A22" s="83" t="s">
        <v>163</v>
      </c>
      <c r="B22" s="545" t="s">
        <v>162</v>
      </c>
      <c r="C22" s="274">
        <v>0</v>
      </c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2"/>
      <c r="V22" s="274">
        <v>0</v>
      </c>
    </row>
    <row r="23" spans="1:22" ht="48.75" customHeight="1">
      <c r="A23" s="180" t="s">
        <v>19</v>
      </c>
      <c r="B23" s="544" t="s">
        <v>387</v>
      </c>
      <c r="C23" s="273">
        <f>C24+C25+C26+C27</f>
        <v>694.47</v>
      </c>
      <c r="D23" s="273">
        <f aca="true" t="shared" si="0" ref="D23:U23">D24+D25+D26+D27</f>
        <v>0</v>
      </c>
      <c r="E23" s="273">
        <f t="shared" si="0"/>
        <v>0</v>
      </c>
      <c r="F23" s="273">
        <f t="shared" si="0"/>
        <v>0</v>
      </c>
      <c r="G23" s="273">
        <f t="shared" si="0"/>
        <v>0</v>
      </c>
      <c r="H23" s="273">
        <f t="shared" si="0"/>
        <v>0</v>
      </c>
      <c r="I23" s="273">
        <f t="shared" si="0"/>
        <v>0</v>
      </c>
      <c r="J23" s="273">
        <f t="shared" si="0"/>
        <v>0</v>
      </c>
      <c r="K23" s="273">
        <f t="shared" si="0"/>
        <v>0</v>
      </c>
      <c r="L23" s="273">
        <f t="shared" si="0"/>
        <v>0</v>
      </c>
      <c r="M23" s="273">
        <f t="shared" si="0"/>
        <v>0</v>
      </c>
      <c r="N23" s="273">
        <f t="shared" si="0"/>
        <v>0</v>
      </c>
      <c r="O23" s="273">
        <f t="shared" si="0"/>
        <v>0</v>
      </c>
      <c r="P23" s="273">
        <f t="shared" si="0"/>
        <v>0</v>
      </c>
      <c r="Q23" s="273">
        <f t="shared" si="0"/>
        <v>0</v>
      </c>
      <c r="R23" s="273">
        <f t="shared" si="0"/>
        <v>0</v>
      </c>
      <c r="S23" s="273">
        <f t="shared" si="0"/>
        <v>0</v>
      </c>
      <c r="T23" s="273">
        <f t="shared" si="0"/>
        <v>0</v>
      </c>
      <c r="U23" s="273">
        <f t="shared" si="0"/>
        <v>0</v>
      </c>
      <c r="V23" s="273">
        <f>V24+V25+V26+V27</f>
        <v>739.24</v>
      </c>
    </row>
    <row r="24" spans="1:24" ht="171">
      <c r="A24" s="112" t="s">
        <v>498</v>
      </c>
      <c r="B24" s="545" t="s">
        <v>496</v>
      </c>
      <c r="C24" s="281">
        <v>319.26</v>
      </c>
      <c r="D24" s="280"/>
      <c r="E24" s="280"/>
      <c r="F24" s="280"/>
      <c r="G24" s="280"/>
      <c r="H24" s="280"/>
      <c r="I24" s="280"/>
      <c r="J24" s="280"/>
      <c r="K24" s="280"/>
      <c r="L24" s="280"/>
      <c r="M24" s="280"/>
      <c r="N24" s="280"/>
      <c r="O24" s="280"/>
      <c r="P24" s="280"/>
      <c r="Q24" s="280"/>
      <c r="R24" s="280"/>
      <c r="S24" s="280"/>
      <c r="T24" s="280"/>
      <c r="U24" s="282"/>
      <c r="V24" s="281">
        <v>342.26</v>
      </c>
      <c r="X24" s="8">
        <v>351676.73</v>
      </c>
    </row>
    <row r="25" spans="1:24" ht="202.5">
      <c r="A25" s="112" t="s">
        <v>499</v>
      </c>
      <c r="B25" s="545" t="s">
        <v>497</v>
      </c>
      <c r="C25" s="281">
        <v>1.8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2"/>
      <c r="V25" s="281">
        <v>1.91</v>
      </c>
      <c r="X25" s="8">
        <v>3025.46</v>
      </c>
    </row>
    <row r="26" spans="1:24" ht="171">
      <c r="A26" s="112" t="s">
        <v>501</v>
      </c>
      <c r="B26" s="545" t="s">
        <v>500</v>
      </c>
      <c r="C26" s="281">
        <v>418.89</v>
      </c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2"/>
      <c r="V26" s="281">
        <v>447.62</v>
      </c>
      <c r="X26" s="8">
        <v>733276.58</v>
      </c>
    </row>
    <row r="27" spans="1:24" ht="171">
      <c r="A27" s="112" t="s">
        <v>503</v>
      </c>
      <c r="B27" s="545" t="s">
        <v>502</v>
      </c>
      <c r="C27" s="281">
        <v>-45.48</v>
      </c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2"/>
      <c r="V27" s="281">
        <v>-52.55</v>
      </c>
      <c r="X27" s="8">
        <v>-67444.31</v>
      </c>
    </row>
    <row r="28" spans="1:22" s="184" customFormat="1" ht="15.75" customHeight="1">
      <c r="A28" s="180" t="s">
        <v>306</v>
      </c>
      <c r="B28" s="544" t="s">
        <v>388</v>
      </c>
      <c r="C28" s="273">
        <f>C29</f>
        <v>2</v>
      </c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384"/>
      <c r="V28" s="273">
        <f>V29</f>
        <v>2</v>
      </c>
    </row>
    <row r="29" spans="1:22" ht="15.75" customHeight="1">
      <c r="A29" s="112" t="s">
        <v>263</v>
      </c>
      <c r="B29" s="545" t="s">
        <v>374</v>
      </c>
      <c r="C29" s="274">
        <v>2</v>
      </c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0"/>
      <c r="O29" s="280"/>
      <c r="P29" s="280"/>
      <c r="Q29" s="280"/>
      <c r="R29" s="280"/>
      <c r="S29" s="280"/>
      <c r="T29" s="280"/>
      <c r="U29" s="282"/>
      <c r="V29" s="274">
        <v>2</v>
      </c>
    </row>
    <row r="30" spans="1:22" ht="15">
      <c r="A30" s="180" t="s">
        <v>307</v>
      </c>
      <c r="B30" s="544" t="s">
        <v>389</v>
      </c>
      <c r="C30" s="273">
        <f>C31+C33</f>
        <v>1695</v>
      </c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0"/>
      <c r="Q30" s="280"/>
      <c r="R30" s="280"/>
      <c r="S30" s="280"/>
      <c r="T30" s="280"/>
      <c r="U30" s="282"/>
      <c r="V30" s="273">
        <f>V31+V33</f>
        <v>1744.8</v>
      </c>
    </row>
    <row r="31" spans="1:22" ht="15">
      <c r="A31" s="110" t="s">
        <v>188</v>
      </c>
      <c r="B31" s="545" t="s">
        <v>375</v>
      </c>
      <c r="C31" s="274">
        <f>C32</f>
        <v>75</v>
      </c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2"/>
      <c r="V31" s="274">
        <f>V32</f>
        <v>72.8</v>
      </c>
    </row>
    <row r="32" spans="1:22" ht="78">
      <c r="A32" s="111" t="s">
        <v>328</v>
      </c>
      <c r="B32" s="545" t="s">
        <v>376</v>
      </c>
      <c r="C32" s="274">
        <v>75</v>
      </c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/>
      <c r="S32" s="280"/>
      <c r="T32" s="280"/>
      <c r="U32" s="282"/>
      <c r="V32" s="274">
        <v>72.8</v>
      </c>
    </row>
    <row r="33" spans="1:22" ht="15">
      <c r="A33" s="110" t="s">
        <v>481</v>
      </c>
      <c r="B33" s="545" t="s">
        <v>377</v>
      </c>
      <c r="C33" s="274">
        <f>C35+C36</f>
        <v>1620</v>
      </c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2"/>
      <c r="V33" s="274">
        <f>V35+V36</f>
        <v>1672</v>
      </c>
    </row>
    <row r="34" spans="1:22" ht="47.25" customHeight="1" hidden="1">
      <c r="A34" s="111" t="s">
        <v>189</v>
      </c>
      <c r="B34" s="545" t="s">
        <v>190</v>
      </c>
      <c r="C34" s="274">
        <f>C35</f>
        <v>1550</v>
      </c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2"/>
      <c r="V34" s="274">
        <f>V35</f>
        <v>1600</v>
      </c>
    </row>
    <row r="35" spans="1:22" ht="62.25">
      <c r="A35" s="83" t="s">
        <v>286</v>
      </c>
      <c r="B35" s="545" t="s">
        <v>378</v>
      </c>
      <c r="C35" s="274">
        <v>1550</v>
      </c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2"/>
      <c r="V35" s="274">
        <v>1600</v>
      </c>
    </row>
    <row r="36" spans="1:22" ht="31.5" customHeight="1" hidden="1">
      <c r="A36" s="83" t="s">
        <v>286</v>
      </c>
      <c r="B36" s="545" t="s">
        <v>191</v>
      </c>
      <c r="C36" s="274">
        <f>C37</f>
        <v>70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2"/>
      <c r="V36" s="274">
        <f>V37</f>
        <v>72</v>
      </c>
    </row>
    <row r="37" spans="1:22" ht="62.25">
      <c r="A37" s="83" t="s">
        <v>300</v>
      </c>
      <c r="B37" s="545" t="s">
        <v>379</v>
      </c>
      <c r="C37" s="274">
        <v>70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2"/>
      <c r="V37" s="274">
        <v>72</v>
      </c>
    </row>
    <row r="38" spans="1:22" ht="31.5" customHeight="1" hidden="1">
      <c r="A38" s="111" t="s">
        <v>360</v>
      </c>
      <c r="B38" s="545" t="s">
        <v>485</v>
      </c>
      <c r="C38" s="274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2"/>
      <c r="V38" s="274"/>
    </row>
    <row r="39" spans="1:22" ht="31.5" customHeight="1" hidden="1">
      <c r="A39" s="111" t="s">
        <v>166</v>
      </c>
      <c r="B39" s="545" t="s">
        <v>205</v>
      </c>
      <c r="C39" s="274">
        <v>0</v>
      </c>
      <c r="D39" s="280"/>
      <c r="E39" s="280"/>
      <c r="F39" s="280"/>
      <c r="G39" s="280"/>
      <c r="H39" s="280"/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2"/>
      <c r="V39" s="274">
        <v>0</v>
      </c>
    </row>
    <row r="40" spans="1:22" ht="31.5" customHeight="1">
      <c r="A40" s="181" t="s">
        <v>308</v>
      </c>
      <c r="B40" s="544" t="s">
        <v>390</v>
      </c>
      <c r="C40" s="273">
        <f>C41+C44</f>
        <v>165.73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2"/>
      <c r="V40" s="273">
        <f>V41+V44</f>
        <v>165.73</v>
      </c>
    </row>
    <row r="41" spans="1:22" ht="63" customHeight="1">
      <c r="A41" s="111" t="s">
        <v>192</v>
      </c>
      <c r="B41" s="545" t="s">
        <v>581</v>
      </c>
      <c r="C41" s="274">
        <v>116.6</v>
      </c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2"/>
      <c r="V41" s="274">
        <v>116.6</v>
      </c>
    </row>
    <row r="42" spans="1:22" ht="63" customHeight="1" hidden="1">
      <c r="A42" s="112" t="s">
        <v>21</v>
      </c>
      <c r="B42" s="545" t="s">
        <v>144</v>
      </c>
      <c r="C42" s="274">
        <v>0</v>
      </c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2"/>
      <c r="V42" s="274">
        <v>0</v>
      </c>
    </row>
    <row r="43" spans="1:22" ht="63" customHeight="1" hidden="1">
      <c r="A43" s="112" t="s">
        <v>21</v>
      </c>
      <c r="B43" s="545" t="s">
        <v>144</v>
      </c>
      <c r="C43" s="274">
        <v>0</v>
      </c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2"/>
      <c r="V43" s="274">
        <v>0</v>
      </c>
    </row>
    <row r="44" spans="1:252" s="25" customFormat="1" ht="63" customHeight="1">
      <c r="A44" s="113" t="s">
        <v>483</v>
      </c>
      <c r="B44" s="545" t="s">
        <v>380</v>
      </c>
      <c r="C44" s="274">
        <v>49.13</v>
      </c>
      <c r="D44" s="284"/>
      <c r="E44" s="285"/>
      <c r="F44" s="285"/>
      <c r="G44" s="286"/>
      <c r="H44" s="284"/>
      <c r="I44" s="285"/>
      <c r="J44" s="285"/>
      <c r="K44" s="286"/>
      <c r="L44" s="284"/>
      <c r="M44" s="285"/>
      <c r="N44" s="285"/>
      <c r="O44" s="286"/>
      <c r="P44" s="284"/>
      <c r="Q44" s="285"/>
      <c r="R44" s="285"/>
      <c r="S44" s="286"/>
      <c r="T44" s="284"/>
      <c r="U44" s="287"/>
      <c r="V44" s="274">
        <v>49.13</v>
      </c>
      <c r="W44" s="30"/>
      <c r="X44" s="89"/>
      <c r="Y44" s="90"/>
      <c r="Z44" s="91"/>
      <c r="AA44" s="30"/>
      <c r="AB44" s="89"/>
      <c r="AC44" s="90"/>
      <c r="AD44" s="91"/>
      <c r="AE44" s="30"/>
      <c r="AF44" s="89"/>
      <c r="AG44" s="90"/>
      <c r="AH44" s="91"/>
      <c r="AI44" s="30"/>
      <c r="AJ44" s="89"/>
      <c r="AK44" s="90"/>
      <c r="AL44" s="91"/>
      <c r="AM44" s="30"/>
      <c r="AN44" s="89"/>
      <c r="AO44" s="90"/>
      <c r="AP44" s="91"/>
      <c r="AQ44" s="30"/>
      <c r="AR44" s="89"/>
      <c r="AS44" s="90"/>
      <c r="AT44" s="91"/>
      <c r="AU44" s="30"/>
      <c r="AV44" s="89"/>
      <c r="AW44" s="90"/>
      <c r="AX44" s="91"/>
      <c r="AY44" s="30"/>
      <c r="AZ44" s="89"/>
      <c r="BA44" s="90"/>
      <c r="BB44" s="91"/>
      <c r="BC44" s="30"/>
      <c r="BD44" s="89"/>
      <c r="BE44" s="90"/>
      <c r="BF44" s="91"/>
      <c r="BG44" s="30"/>
      <c r="BH44" s="89"/>
      <c r="BI44" s="90"/>
      <c r="BJ44" s="91"/>
      <c r="BK44" s="30"/>
      <c r="BL44" s="89"/>
      <c r="BM44" s="90"/>
      <c r="BN44" s="91"/>
      <c r="BO44" s="30"/>
      <c r="BP44" s="89"/>
      <c r="BQ44" s="90"/>
      <c r="BR44" s="91"/>
      <c r="BS44" s="30"/>
      <c r="BT44" s="89"/>
      <c r="BU44" s="90"/>
      <c r="BV44" s="91"/>
      <c r="BW44" s="30"/>
      <c r="BX44" s="89"/>
      <c r="BY44" s="90"/>
      <c r="BZ44" s="91"/>
      <c r="CA44" s="30"/>
      <c r="CB44" s="89"/>
      <c r="CC44" s="90"/>
      <c r="CD44" s="91"/>
      <c r="CE44" s="30"/>
      <c r="CF44" s="89"/>
      <c r="CG44" s="90"/>
      <c r="CH44" s="91"/>
      <c r="CI44" s="30"/>
      <c r="CJ44" s="89"/>
      <c r="CK44" s="90"/>
      <c r="CL44" s="91"/>
      <c r="CM44" s="30"/>
      <c r="CN44" s="89"/>
      <c r="CO44" s="90"/>
      <c r="CP44" s="91"/>
      <c r="CQ44" s="30"/>
      <c r="CR44" s="89"/>
      <c r="CS44" s="90"/>
      <c r="CT44" s="91"/>
      <c r="CU44" s="30"/>
      <c r="CV44" s="89"/>
      <c r="CW44" s="90"/>
      <c r="CX44" s="91"/>
      <c r="CY44" s="30"/>
      <c r="CZ44" s="89"/>
      <c r="DA44" s="90"/>
      <c r="DB44" s="91"/>
      <c r="DC44" s="30"/>
      <c r="DD44" s="89"/>
      <c r="DE44" s="90"/>
      <c r="DF44" s="91"/>
      <c r="DG44" s="30"/>
      <c r="DH44" s="89"/>
      <c r="DI44" s="90"/>
      <c r="DJ44" s="91"/>
      <c r="DK44" s="30"/>
      <c r="DL44" s="89"/>
      <c r="DM44" s="90"/>
      <c r="DN44" s="91"/>
      <c r="DO44" s="30"/>
      <c r="DP44" s="89"/>
      <c r="DQ44" s="90"/>
      <c r="DR44" s="91"/>
      <c r="DS44" s="30"/>
      <c r="DT44" s="89"/>
      <c r="DU44" s="90"/>
      <c r="DV44" s="91"/>
      <c r="DW44" s="30"/>
      <c r="DX44" s="89"/>
      <c r="DY44" s="90"/>
      <c r="DZ44" s="91"/>
      <c r="EA44" s="30"/>
      <c r="EB44" s="89"/>
      <c r="EC44" s="90"/>
      <c r="ED44" s="91"/>
      <c r="EE44" s="30"/>
      <c r="EF44" s="89"/>
      <c r="EG44" s="90"/>
      <c r="EH44" s="91"/>
      <c r="EI44" s="30"/>
      <c r="EJ44" s="89"/>
      <c r="EK44" s="90"/>
      <c r="EL44" s="91"/>
      <c r="EM44" s="30"/>
      <c r="EN44" s="89"/>
      <c r="EO44" s="90"/>
      <c r="EP44" s="91"/>
      <c r="EQ44" s="30"/>
      <c r="ER44" s="89"/>
      <c r="ES44" s="90"/>
      <c r="ET44" s="91"/>
      <c r="EU44" s="30"/>
      <c r="EV44" s="89"/>
      <c r="EW44" s="90"/>
      <c r="EX44" s="91"/>
      <c r="EY44" s="30"/>
      <c r="EZ44" s="89"/>
      <c r="FA44" s="90"/>
      <c r="FB44" s="91"/>
      <c r="FC44" s="30"/>
      <c r="FD44" s="89"/>
      <c r="FE44" s="90"/>
      <c r="FF44" s="91"/>
      <c r="FG44" s="30"/>
      <c r="FH44" s="89"/>
      <c r="FI44" s="90"/>
      <c r="FJ44" s="91"/>
      <c r="FK44" s="30"/>
      <c r="FL44" s="89"/>
      <c r="FM44" s="90"/>
      <c r="FN44" s="91"/>
      <c r="FO44" s="30"/>
      <c r="FP44" s="89"/>
      <c r="FQ44" s="90"/>
      <c r="FR44" s="91"/>
      <c r="FS44" s="30"/>
      <c r="FT44" s="89"/>
      <c r="FU44" s="90"/>
      <c r="FV44" s="91"/>
      <c r="FW44" s="30"/>
      <c r="FX44" s="89"/>
      <c r="FY44" s="90"/>
      <c r="FZ44" s="91"/>
      <c r="GA44" s="30"/>
      <c r="GB44" s="89"/>
      <c r="GC44" s="90"/>
      <c r="GD44" s="91"/>
      <c r="GE44" s="30"/>
      <c r="GF44" s="89"/>
      <c r="GG44" s="90"/>
      <c r="GH44" s="91"/>
      <c r="GI44" s="30"/>
      <c r="GJ44" s="89"/>
      <c r="GK44" s="90"/>
      <c r="GL44" s="91"/>
      <c r="GM44" s="30"/>
      <c r="GN44" s="89"/>
      <c r="GO44" s="90"/>
      <c r="GP44" s="91"/>
      <c r="GQ44" s="30"/>
      <c r="GR44" s="89"/>
      <c r="GS44" s="90"/>
      <c r="GT44" s="91"/>
      <c r="GU44" s="30"/>
      <c r="GV44" s="89"/>
      <c r="GW44" s="90"/>
      <c r="GX44" s="91"/>
      <c r="GY44" s="30"/>
      <c r="GZ44" s="89"/>
      <c r="HA44" s="90"/>
      <c r="HB44" s="91"/>
      <c r="HC44" s="30"/>
      <c r="HD44" s="89"/>
      <c r="HE44" s="90"/>
      <c r="HF44" s="91"/>
      <c r="HG44" s="30"/>
      <c r="HH44" s="89"/>
      <c r="HI44" s="90"/>
      <c r="HJ44" s="91"/>
      <c r="HK44" s="30"/>
      <c r="HL44" s="89"/>
      <c r="HM44" s="90"/>
      <c r="HN44" s="91"/>
      <c r="HO44" s="30"/>
      <c r="HP44" s="89"/>
      <c r="HQ44" s="90"/>
      <c r="HR44" s="91"/>
      <c r="HS44" s="30"/>
      <c r="HT44" s="89"/>
      <c r="HU44" s="90"/>
      <c r="HV44" s="91"/>
      <c r="HW44" s="30"/>
      <c r="HX44" s="89"/>
      <c r="HY44" s="90"/>
      <c r="HZ44" s="91"/>
      <c r="IA44" s="30"/>
      <c r="IB44" s="89"/>
      <c r="IC44" s="90"/>
      <c r="ID44" s="91"/>
      <c r="IE44" s="30"/>
      <c r="IF44" s="89"/>
      <c r="IG44" s="90"/>
      <c r="IH44" s="91"/>
      <c r="II44" s="30"/>
      <c r="IJ44" s="89"/>
      <c r="IK44" s="90"/>
      <c r="IL44" s="91"/>
      <c r="IM44" s="30"/>
      <c r="IN44" s="89"/>
      <c r="IO44" s="90"/>
      <c r="IP44" s="91"/>
      <c r="IQ44" s="30"/>
      <c r="IR44" s="89"/>
    </row>
    <row r="45" spans="1:22" s="184" customFormat="1" ht="36.75" customHeight="1">
      <c r="A45" s="183" t="s">
        <v>329</v>
      </c>
      <c r="B45" s="544" t="s">
        <v>391</v>
      </c>
      <c r="C45" s="273">
        <f>C46+C47+C48</f>
        <v>37.5</v>
      </c>
      <c r="D45" s="283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384"/>
      <c r="V45" s="273">
        <f>V46+V47+V48</f>
        <v>39.5</v>
      </c>
    </row>
    <row r="46" spans="1:22" ht="46.5" hidden="1">
      <c r="A46" s="113" t="s">
        <v>330</v>
      </c>
      <c r="B46" s="545" t="s">
        <v>381</v>
      </c>
      <c r="C46" s="274">
        <v>0</v>
      </c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2"/>
      <c r="V46" s="274">
        <v>0</v>
      </c>
    </row>
    <row r="47" spans="1:22" ht="47.25" thickBot="1">
      <c r="A47" s="113" t="s">
        <v>331</v>
      </c>
      <c r="B47" s="545" t="s">
        <v>382</v>
      </c>
      <c r="C47" s="274">
        <v>37</v>
      </c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2"/>
      <c r="V47" s="274">
        <v>39</v>
      </c>
    </row>
    <row r="48" spans="1:22" ht="31.5" thickBot="1">
      <c r="A48" s="548" t="s">
        <v>35</v>
      </c>
      <c r="B48" s="268" t="s">
        <v>36</v>
      </c>
      <c r="C48" s="276">
        <v>0.5</v>
      </c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2"/>
      <c r="V48" s="274">
        <v>0.5</v>
      </c>
    </row>
    <row r="49" spans="1:22" ht="31.5" customHeight="1" hidden="1">
      <c r="A49" s="113" t="s">
        <v>193</v>
      </c>
      <c r="B49" s="545" t="s">
        <v>194</v>
      </c>
      <c r="C49" s="274">
        <f>C50</f>
        <v>0</v>
      </c>
      <c r="D49" s="280"/>
      <c r="E49" s="280"/>
      <c r="F49" s="280"/>
      <c r="G49" s="280"/>
      <c r="H49" s="280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2"/>
      <c r="V49" s="274">
        <f>V50</f>
        <v>0</v>
      </c>
    </row>
    <row r="50" spans="1:22" ht="47.25" customHeight="1" hidden="1">
      <c r="A50" s="113" t="s">
        <v>265</v>
      </c>
      <c r="B50" s="545" t="s">
        <v>149</v>
      </c>
      <c r="C50" s="274">
        <v>0</v>
      </c>
      <c r="D50" s="288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2"/>
      <c r="V50" s="274">
        <v>0</v>
      </c>
    </row>
    <row r="51" spans="1:22" s="184" customFormat="1" ht="15" hidden="1">
      <c r="A51" s="221" t="s">
        <v>332</v>
      </c>
      <c r="B51" s="546" t="s">
        <v>392</v>
      </c>
      <c r="C51" s="289">
        <f>C52</f>
        <v>0</v>
      </c>
      <c r="D51" s="290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384"/>
      <c r="V51" s="289">
        <f>V52</f>
        <v>0</v>
      </c>
    </row>
    <row r="52" spans="1:22" ht="31.5" customHeight="1" hidden="1">
      <c r="A52" s="172" t="s">
        <v>282</v>
      </c>
      <c r="B52" s="547" t="s">
        <v>283</v>
      </c>
      <c r="C52" s="291">
        <f>C53</f>
        <v>0</v>
      </c>
      <c r="D52" s="288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2"/>
      <c r="V52" s="291">
        <f>V53</f>
        <v>0</v>
      </c>
    </row>
    <row r="53" spans="1:22" ht="62.25" hidden="1">
      <c r="A53" s="172" t="s">
        <v>333</v>
      </c>
      <c r="B53" s="547" t="s">
        <v>383</v>
      </c>
      <c r="C53" s="278">
        <v>0</v>
      </c>
      <c r="D53" s="288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2"/>
      <c r="V53" s="278">
        <v>0</v>
      </c>
    </row>
    <row r="54" spans="1:22" s="184" customFormat="1" ht="15">
      <c r="A54" s="183" t="s">
        <v>487</v>
      </c>
      <c r="B54" s="544" t="s">
        <v>393</v>
      </c>
      <c r="C54" s="273">
        <f>C55+C77+C80</f>
        <v>5479.7</v>
      </c>
      <c r="D54" s="290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384"/>
      <c r="V54" s="273">
        <f>V55+V77+V80</f>
        <v>5161.099999999999</v>
      </c>
    </row>
    <row r="55" spans="1:22" s="184" customFormat="1" ht="37.5" customHeight="1">
      <c r="A55" s="183" t="s">
        <v>334</v>
      </c>
      <c r="B55" s="544" t="s">
        <v>394</v>
      </c>
      <c r="C55" s="273">
        <f>C56+C60+C70+C75</f>
        <v>5479.7</v>
      </c>
      <c r="D55" s="290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384"/>
      <c r="V55" s="273">
        <f>V56+V60+V70+V75</f>
        <v>5161.099999999999</v>
      </c>
    </row>
    <row r="56" spans="1:22" s="184" customFormat="1" ht="37.5" customHeight="1">
      <c r="A56" s="191" t="s">
        <v>335</v>
      </c>
      <c r="B56" s="544" t="s">
        <v>29</v>
      </c>
      <c r="C56" s="273">
        <f>C57</f>
        <v>5080.5</v>
      </c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384"/>
      <c r="V56" s="273">
        <f>V57</f>
        <v>4756.2</v>
      </c>
    </row>
    <row r="57" spans="1:22" ht="33.75" customHeight="1">
      <c r="A57" s="83" t="s">
        <v>582</v>
      </c>
      <c r="B57" s="545" t="s">
        <v>577</v>
      </c>
      <c r="C57" s="274">
        <v>5080.5</v>
      </c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2"/>
      <c r="V57" s="274">
        <v>4756.2</v>
      </c>
    </row>
    <row r="58" spans="1:22" ht="31.5" customHeight="1" hidden="1">
      <c r="A58" s="113" t="s">
        <v>49</v>
      </c>
      <c r="B58" s="545" t="s">
        <v>121</v>
      </c>
      <c r="C58" s="274">
        <v>0</v>
      </c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0"/>
      <c r="O58" s="280"/>
      <c r="P58" s="280"/>
      <c r="Q58" s="280"/>
      <c r="R58" s="280"/>
      <c r="S58" s="280"/>
      <c r="T58" s="280"/>
      <c r="U58" s="282"/>
      <c r="V58" s="274">
        <v>0</v>
      </c>
    </row>
    <row r="59" spans="1:22" ht="46.5" hidden="1">
      <c r="A59" s="113" t="s">
        <v>299</v>
      </c>
      <c r="B59" s="545" t="s">
        <v>539</v>
      </c>
      <c r="C59" s="274">
        <v>0</v>
      </c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/>
      <c r="P59" s="280"/>
      <c r="Q59" s="280"/>
      <c r="R59" s="280"/>
      <c r="S59" s="280"/>
      <c r="T59" s="280"/>
      <c r="U59" s="282"/>
      <c r="V59" s="274">
        <v>0</v>
      </c>
    </row>
    <row r="60" spans="1:22" ht="17.25" customHeight="1">
      <c r="A60" s="83" t="s">
        <v>578</v>
      </c>
      <c r="B60" s="545" t="s">
        <v>579</v>
      </c>
      <c r="C60" s="273">
        <f>C62</f>
        <v>259.7</v>
      </c>
      <c r="D60" s="283"/>
      <c r="E60" s="283"/>
      <c r="F60" s="283"/>
      <c r="G60" s="283"/>
      <c r="H60" s="283"/>
      <c r="I60" s="283"/>
      <c r="J60" s="283"/>
      <c r="K60" s="283"/>
      <c r="L60" s="283"/>
      <c r="M60" s="283"/>
      <c r="N60" s="283"/>
      <c r="O60" s="283"/>
      <c r="P60" s="283"/>
      <c r="Q60" s="283"/>
      <c r="R60" s="283"/>
      <c r="S60" s="283"/>
      <c r="T60" s="283"/>
      <c r="U60" s="384"/>
      <c r="V60" s="273">
        <f>V62</f>
        <v>259.7</v>
      </c>
    </row>
    <row r="61" spans="1:22" ht="47.25" customHeight="1" hidden="1">
      <c r="A61" s="172" t="s">
        <v>301</v>
      </c>
      <c r="B61" s="547" t="s">
        <v>538</v>
      </c>
      <c r="C61" s="274"/>
      <c r="D61" s="280"/>
      <c r="E61" s="280"/>
      <c r="F61" s="280"/>
      <c r="G61" s="280"/>
      <c r="H61" s="280"/>
      <c r="I61" s="280"/>
      <c r="J61" s="280"/>
      <c r="K61" s="280"/>
      <c r="L61" s="280"/>
      <c r="M61" s="280"/>
      <c r="N61" s="280"/>
      <c r="O61" s="280"/>
      <c r="P61" s="280"/>
      <c r="Q61" s="280"/>
      <c r="R61" s="280"/>
      <c r="S61" s="280"/>
      <c r="T61" s="280"/>
      <c r="U61" s="282"/>
      <c r="V61" s="274"/>
    </row>
    <row r="62" spans="1:22" ht="42.75" customHeight="1">
      <c r="A62" s="114" t="s">
        <v>509</v>
      </c>
      <c r="B62" s="545" t="s">
        <v>511</v>
      </c>
      <c r="C62" s="274">
        <v>259.7</v>
      </c>
      <c r="D62" s="280"/>
      <c r="E62" s="280"/>
      <c r="F62" s="280"/>
      <c r="G62" s="280"/>
      <c r="H62" s="280"/>
      <c r="I62" s="280"/>
      <c r="J62" s="280"/>
      <c r="K62" s="280"/>
      <c r="L62" s="280"/>
      <c r="M62" s="280"/>
      <c r="N62" s="280"/>
      <c r="O62" s="280"/>
      <c r="P62" s="280"/>
      <c r="Q62" s="280"/>
      <c r="R62" s="280"/>
      <c r="S62" s="280"/>
      <c r="T62" s="280"/>
      <c r="U62" s="282"/>
      <c r="V62" s="274">
        <v>259.7</v>
      </c>
    </row>
    <row r="63" spans="1:22" ht="110.25" customHeight="1" hidden="1">
      <c r="A63" s="114" t="s">
        <v>318</v>
      </c>
      <c r="B63" s="545" t="s">
        <v>268</v>
      </c>
      <c r="C63" s="274"/>
      <c r="D63" s="280"/>
      <c r="E63" s="280"/>
      <c r="F63" s="280"/>
      <c r="G63" s="280"/>
      <c r="H63" s="280"/>
      <c r="I63" s="280"/>
      <c r="J63" s="280"/>
      <c r="K63" s="280"/>
      <c r="L63" s="280"/>
      <c r="M63" s="280"/>
      <c r="N63" s="280"/>
      <c r="O63" s="280"/>
      <c r="P63" s="280"/>
      <c r="Q63" s="280"/>
      <c r="R63" s="280"/>
      <c r="S63" s="280"/>
      <c r="T63" s="280"/>
      <c r="U63" s="282"/>
      <c r="V63" s="274"/>
    </row>
    <row r="64" spans="1:22" ht="15.75" customHeight="1" hidden="1">
      <c r="A64" s="114" t="s">
        <v>293</v>
      </c>
      <c r="B64" s="545" t="s">
        <v>268</v>
      </c>
      <c r="C64" s="274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2"/>
      <c r="V64" s="274"/>
    </row>
    <row r="65" spans="1:23" ht="78.75" customHeight="1" hidden="1">
      <c r="A65" s="114" t="s">
        <v>185</v>
      </c>
      <c r="B65" s="545" t="s">
        <v>268</v>
      </c>
      <c r="C65" s="274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/>
      <c r="P65" s="280"/>
      <c r="Q65" s="280"/>
      <c r="R65" s="280"/>
      <c r="S65" s="280"/>
      <c r="T65" s="280"/>
      <c r="U65" s="282"/>
      <c r="V65" s="274"/>
      <c r="W65" s="118"/>
    </row>
    <row r="66" spans="1:23" ht="15.75" customHeight="1" hidden="1">
      <c r="A66" s="114" t="s">
        <v>294</v>
      </c>
      <c r="B66" s="545" t="s">
        <v>268</v>
      </c>
      <c r="C66" s="274"/>
      <c r="D66" s="280"/>
      <c r="E66" s="280"/>
      <c r="F66" s="280"/>
      <c r="G66" s="280"/>
      <c r="H66" s="280"/>
      <c r="I66" s="280"/>
      <c r="J66" s="280"/>
      <c r="K66" s="280"/>
      <c r="L66" s="280"/>
      <c r="M66" s="280"/>
      <c r="N66" s="280"/>
      <c r="O66" s="280"/>
      <c r="P66" s="280"/>
      <c r="Q66" s="280"/>
      <c r="R66" s="280"/>
      <c r="S66" s="280"/>
      <c r="T66" s="280"/>
      <c r="U66" s="282"/>
      <c r="V66" s="274"/>
      <c r="W66" s="118"/>
    </row>
    <row r="67" spans="1:23" ht="15.75" customHeight="1" hidden="1">
      <c r="A67" s="174" t="s">
        <v>295</v>
      </c>
      <c r="B67" s="545" t="s">
        <v>268</v>
      </c>
      <c r="C67" s="274"/>
      <c r="D67" s="280"/>
      <c r="E67" s="280"/>
      <c r="F67" s="280"/>
      <c r="G67" s="280"/>
      <c r="H67" s="280"/>
      <c r="I67" s="280"/>
      <c r="J67" s="280"/>
      <c r="K67" s="280"/>
      <c r="L67" s="280"/>
      <c r="M67" s="280"/>
      <c r="N67" s="280"/>
      <c r="O67" s="280"/>
      <c r="P67" s="280"/>
      <c r="Q67" s="280"/>
      <c r="R67" s="280"/>
      <c r="S67" s="280"/>
      <c r="T67" s="280"/>
      <c r="U67" s="282"/>
      <c r="V67" s="274"/>
      <c r="W67" s="118"/>
    </row>
    <row r="68" spans="1:23" ht="15.75" customHeight="1" hidden="1">
      <c r="A68" s="174" t="s">
        <v>296</v>
      </c>
      <c r="B68" s="545" t="s">
        <v>268</v>
      </c>
      <c r="C68" s="274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2"/>
      <c r="V68" s="274"/>
      <c r="W68" s="118"/>
    </row>
    <row r="69" spans="1:23" ht="126" customHeight="1" hidden="1">
      <c r="A69" s="83" t="s">
        <v>325</v>
      </c>
      <c r="B69" s="545" t="s">
        <v>268</v>
      </c>
      <c r="C69" s="274"/>
      <c r="D69" s="280"/>
      <c r="E69" s="280"/>
      <c r="F69" s="280"/>
      <c r="G69" s="280"/>
      <c r="H69" s="280"/>
      <c r="I69" s="280"/>
      <c r="J69" s="280"/>
      <c r="K69" s="280"/>
      <c r="L69" s="280"/>
      <c r="M69" s="280"/>
      <c r="N69" s="280"/>
      <c r="O69" s="280"/>
      <c r="P69" s="280"/>
      <c r="Q69" s="280"/>
      <c r="R69" s="280"/>
      <c r="S69" s="280"/>
      <c r="T69" s="280"/>
      <c r="U69" s="282"/>
      <c r="V69" s="274"/>
      <c r="W69" s="118"/>
    </row>
    <row r="70" spans="1:23" s="184" customFormat="1" ht="30.75" customHeight="1">
      <c r="A70" s="191" t="s">
        <v>337</v>
      </c>
      <c r="B70" s="544" t="s">
        <v>32</v>
      </c>
      <c r="C70" s="273">
        <f>C71+C72</f>
        <v>139.5</v>
      </c>
      <c r="D70" s="273" t="e">
        <f aca="true" t="shared" si="1" ref="D70:V70">D71+D72</f>
        <v>#REF!</v>
      </c>
      <c r="E70" s="273" t="e">
        <f t="shared" si="1"/>
        <v>#REF!</v>
      </c>
      <c r="F70" s="273" t="e">
        <f t="shared" si="1"/>
        <v>#REF!</v>
      </c>
      <c r="G70" s="273" t="e">
        <f t="shared" si="1"/>
        <v>#REF!</v>
      </c>
      <c r="H70" s="273" t="e">
        <f t="shared" si="1"/>
        <v>#REF!</v>
      </c>
      <c r="I70" s="273" t="e">
        <f t="shared" si="1"/>
        <v>#REF!</v>
      </c>
      <c r="J70" s="273" t="e">
        <f t="shared" si="1"/>
        <v>#REF!</v>
      </c>
      <c r="K70" s="273" t="e">
        <f t="shared" si="1"/>
        <v>#REF!</v>
      </c>
      <c r="L70" s="273" t="e">
        <f t="shared" si="1"/>
        <v>#REF!</v>
      </c>
      <c r="M70" s="273" t="e">
        <f t="shared" si="1"/>
        <v>#REF!</v>
      </c>
      <c r="N70" s="273" t="e">
        <f t="shared" si="1"/>
        <v>#REF!</v>
      </c>
      <c r="O70" s="273" t="e">
        <f t="shared" si="1"/>
        <v>#REF!</v>
      </c>
      <c r="P70" s="273" t="e">
        <f t="shared" si="1"/>
        <v>#REF!</v>
      </c>
      <c r="Q70" s="273" t="e">
        <f t="shared" si="1"/>
        <v>#REF!</v>
      </c>
      <c r="R70" s="273" t="e">
        <f t="shared" si="1"/>
        <v>#REF!</v>
      </c>
      <c r="S70" s="273" t="e">
        <f t="shared" si="1"/>
        <v>#REF!</v>
      </c>
      <c r="T70" s="273" t="e">
        <f t="shared" si="1"/>
        <v>#REF!</v>
      </c>
      <c r="U70" s="273" t="e">
        <f t="shared" si="1"/>
        <v>#REF!</v>
      </c>
      <c r="V70" s="273">
        <f t="shared" si="1"/>
        <v>145.2</v>
      </c>
      <c r="W70" s="222"/>
    </row>
    <row r="71" spans="1:23" ht="58.5" customHeight="1">
      <c r="A71" s="113" t="s">
        <v>339</v>
      </c>
      <c r="B71" s="545" t="s">
        <v>37</v>
      </c>
      <c r="C71" s="274">
        <v>0.7</v>
      </c>
      <c r="D71" s="274" t="e">
        <f>D72+#REF!</f>
        <v>#REF!</v>
      </c>
      <c r="E71" s="274" t="e">
        <f>E72+#REF!</f>
        <v>#REF!</v>
      </c>
      <c r="F71" s="274" t="e">
        <f>F72+#REF!</f>
        <v>#REF!</v>
      </c>
      <c r="G71" s="274" t="e">
        <f>G72+#REF!</f>
        <v>#REF!</v>
      </c>
      <c r="H71" s="274" t="e">
        <f>H72+#REF!</f>
        <v>#REF!</v>
      </c>
      <c r="I71" s="274" t="e">
        <f>I72+#REF!</f>
        <v>#REF!</v>
      </c>
      <c r="J71" s="274" t="e">
        <f>J72+#REF!</f>
        <v>#REF!</v>
      </c>
      <c r="K71" s="274" t="e">
        <f>K72+#REF!</f>
        <v>#REF!</v>
      </c>
      <c r="L71" s="274" t="e">
        <f>L72+#REF!</f>
        <v>#REF!</v>
      </c>
      <c r="M71" s="274" t="e">
        <f>M72+#REF!</f>
        <v>#REF!</v>
      </c>
      <c r="N71" s="274" t="e">
        <f>N72+#REF!</f>
        <v>#REF!</v>
      </c>
      <c r="O71" s="274" t="e">
        <f>O72+#REF!</f>
        <v>#REF!</v>
      </c>
      <c r="P71" s="274" t="e">
        <f>P72+#REF!</f>
        <v>#REF!</v>
      </c>
      <c r="Q71" s="274" t="e">
        <f>Q72+#REF!</f>
        <v>#REF!</v>
      </c>
      <c r="R71" s="274" t="e">
        <f>R72+#REF!</f>
        <v>#REF!</v>
      </c>
      <c r="S71" s="274" t="e">
        <f>S72+#REF!</f>
        <v>#REF!</v>
      </c>
      <c r="T71" s="274" t="e">
        <f>T72+#REF!</f>
        <v>#REF!</v>
      </c>
      <c r="U71" s="274" t="e">
        <f>U72+#REF!</f>
        <v>#REF!</v>
      </c>
      <c r="V71" s="274">
        <v>0.7</v>
      </c>
      <c r="W71" s="118"/>
    </row>
    <row r="72" spans="1:23" ht="78.75" customHeight="1">
      <c r="A72" s="83" t="s">
        <v>338</v>
      </c>
      <c r="B72" s="545" t="s">
        <v>384</v>
      </c>
      <c r="C72" s="252">
        <v>138.8</v>
      </c>
      <c r="D72" s="251">
        <v>105500</v>
      </c>
      <c r="E72" s="251">
        <v>101600</v>
      </c>
      <c r="F72" s="251">
        <v>105500</v>
      </c>
      <c r="G72" s="251">
        <v>101600</v>
      </c>
      <c r="H72" s="251">
        <v>105500</v>
      </c>
      <c r="I72" s="251">
        <v>101600</v>
      </c>
      <c r="J72" s="251">
        <v>105500</v>
      </c>
      <c r="K72" s="251">
        <v>101600</v>
      </c>
      <c r="L72" s="251">
        <v>105500</v>
      </c>
      <c r="M72" s="251">
        <v>101600</v>
      </c>
      <c r="N72" s="251">
        <v>105500</v>
      </c>
      <c r="O72" s="251">
        <v>101600</v>
      </c>
      <c r="P72" s="251">
        <v>105500</v>
      </c>
      <c r="Q72" s="251">
        <v>101600</v>
      </c>
      <c r="R72" s="251">
        <v>105500</v>
      </c>
      <c r="S72" s="251">
        <v>101600</v>
      </c>
      <c r="T72" s="251">
        <v>105500</v>
      </c>
      <c r="U72" s="251">
        <v>101600</v>
      </c>
      <c r="V72" s="252">
        <v>144.5</v>
      </c>
      <c r="W72" s="118"/>
    </row>
    <row r="73" spans="1:23" ht="15.75" customHeight="1" hidden="1">
      <c r="A73" s="113" t="s">
        <v>114</v>
      </c>
      <c r="B73" s="545" t="s">
        <v>93</v>
      </c>
      <c r="C73" s="274">
        <v>64.7</v>
      </c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/>
      <c r="P73" s="280"/>
      <c r="Q73" s="280"/>
      <c r="R73" s="280"/>
      <c r="S73" s="280"/>
      <c r="T73" s="280"/>
      <c r="U73" s="282"/>
      <c r="V73" s="274">
        <v>64.7</v>
      </c>
      <c r="W73" s="118"/>
    </row>
    <row r="74" spans="1:23" ht="78.75" customHeight="1" hidden="1">
      <c r="A74" s="113" t="s">
        <v>312</v>
      </c>
      <c r="B74" s="545" t="s">
        <v>93</v>
      </c>
      <c r="C74" s="274">
        <v>0.6</v>
      </c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2"/>
      <c r="V74" s="274">
        <v>0.6</v>
      </c>
      <c r="W74" s="118"/>
    </row>
    <row r="75" spans="1:23" ht="15.75" customHeight="1" hidden="1">
      <c r="A75" s="113" t="s">
        <v>316</v>
      </c>
      <c r="B75" s="545" t="s">
        <v>490</v>
      </c>
      <c r="C75" s="274">
        <f>C76</f>
        <v>0</v>
      </c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2"/>
      <c r="V75" s="274">
        <f>V76</f>
        <v>0</v>
      </c>
      <c r="W75" s="118"/>
    </row>
    <row r="76" spans="1:23" ht="47.25" customHeight="1" hidden="1">
      <c r="A76" s="113" t="s">
        <v>315</v>
      </c>
      <c r="B76" s="545" t="s">
        <v>313</v>
      </c>
      <c r="C76" s="274">
        <v>0</v>
      </c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0"/>
      <c r="O76" s="280"/>
      <c r="P76" s="280"/>
      <c r="Q76" s="280"/>
      <c r="R76" s="280"/>
      <c r="S76" s="280"/>
      <c r="T76" s="280"/>
      <c r="U76" s="282"/>
      <c r="V76" s="274">
        <v>0</v>
      </c>
      <c r="W76" s="118"/>
    </row>
    <row r="77" spans="1:23" s="184" customFormat="1" ht="15.75" customHeight="1" hidden="1">
      <c r="A77" s="183" t="s">
        <v>310</v>
      </c>
      <c r="B77" s="544" t="s">
        <v>395</v>
      </c>
      <c r="C77" s="273">
        <f>C78</f>
        <v>0</v>
      </c>
      <c r="D77" s="273">
        <f aca="true" t="shared" si="2" ref="D77:V77">D78</f>
        <v>0</v>
      </c>
      <c r="E77" s="273">
        <f t="shared" si="2"/>
        <v>0</v>
      </c>
      <c r="F77" s="273">
        <f t="shared" si="2"/>
        <v>0</v>
      </c>
      <c r="G77" s="273">
        <f t="shared" si="2"/>
        <v>0</v>
      </c>
      <c r="H77" s="273">
        <f t="shared" si="2"/>
        <v>0</v>
      </c>
      <c r="I77" s="273">
        <f t="shared" si="2"/>
        <v>0</v>
      </c>
      <c r="J77" s="273">
        <f t="shared" si="2"/>
        <v>0</v>
      </c>
      <c r="K77" s="273">
        <f t="shared" si="2"/>
        <v>0</v>
      </c>
      <c r="L77" s="273">
        <f t="shared" si="2"/>
        <v>0</v>
      </c>
      <c r="M77" s="273">
        <f t="shared" si="2"/>
        <v>0</v>
      </c>
      <c r="N77" s="273">
        <f t="shared" si="2"/>
        <v>0</v>
      </c>
      <c r="O77" s="273">
        <f t="shared" si="2"/>
        <v>0</v>
      </c>
      <c r="P77" s="273">
        <f t="shared" si="2"/>
        <v>0</v>
      </c>
      <c r="Q77" s="273">
        <f t="shared" si="2"/>
        <v>0</v>
      </c>
      <c r="R77" s="273">
        <f t="shared" si="2"/>
        <v>0</v>
      </c>
      <c r="S77" s="273">
        <f t="shared" si="2"/>
        <v>0</v>
      </c>
      <c r="T77" s="273">
        <f t="shared" si="2"/>
        <v>0</v>
      </c>
      <c r="U77" s="273">
        <f t="shared" si="2"/>
        <v>0</v>
      </c>
      <c r="V77" s="273">
        <f t="shared" si="2"/>
        <v>0</v>
      </c>
      <c r="W77" s="222"/>
    </row>
    <row r="78" spans="1:23" ht="15.75" customHeight="1" hidden="1">
      <c r="A78" s="113" t="s">
        <v>484</v>
      </c>
      <c r="B78" s="545" t="s">
        <v>386</v>
      </c>
      <c r="C78" s="274">
        <v>0</v>
      </c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2"/>
      <c r="V78" s="274"/>
      <c r="W78" s="118"/>
    </row>
    <row r="79" spans="1:23" ht="15.75" customHeight="1" hidden="1">
      <c r="A79" s="113" t="s">
        <v>489</v>
      </c>
      <c r="B79" s="545" t="s">
        <v>490</v>
      </c>
      <c r="C79" s="274">
        <v>0</v>
      </c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2"/>
      <c r="V79" s="274">
        <v>0</v>
      </c>
      <c r="W79" s="118">
        <f>C79-V79</f>
        <v>0</v>
      </c>
    </row>
    <row r="80" spans="1:23" ht="47.25" customHeight="1" hidden="1">
      <c r="A80" s="113" t="s">
        <v>9</v>
      </c>
      <c r="B80" s="545" t="s">
        <v>148</v>
      </c>
      <c r="C80" s="274"/>
      <c r="D80" s="280"/>
      <c r="E80" s="280"/>
      <c r="F80" s="280"/>
      <c r="G80" s="280"/>
      <c r="H80" s="280"/>
      <c r="I80" s="280"/>
      <c r="J80" s="280"/>
      <c r="K80" s="280"/>
      <c r="L80" s="280"/>
      <c r="M80" s="280"/>
      <c r="N80" s="280"/>
      <c r="O80" s="280"/>
      <c r="P80" s="280"/>
      <c r="Q80" s="280"/>
      <c r="R80" s="280"/>
      <c r="S80" s="280"/>
      <c r="T80" s="280"/>
      <c r="U80" s="282"/>
      <c r="V80" s="274"/>
      <c r="W80" s="118"/>
    </row>
    <row r="81" spans="1:23" ht="18" customHeight="1">
      <c r="A81" s="113" t="s">
        <v>491</v>
      </c>
      <c r="B81" s="545"/>
      <c r="C81" s="273">
        <f>C18+C54</f>
        <v>9842.4</v>
      </c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384"/>
      <c r="V81" s="273">
        <f>V18+V54</f>
        <v>9690.369999999999</v>
      </c>
      <c r="W81" s="118"/>
    </row>
    <row r="82" spans="1:24" ht="24.75" customHeight="1">
      <c r="A82" s="385"/>
      <c r="B82" s="386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18"/>
      <c r="X82" s="118"/>
    </row>
    <row r="83" spans="1:22" ht="15">
      <c r="A83" s="387"/>
      <c r="B83" s="386"/>
      <c r="C83" s="388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388"/>
    </row>
    <row r="84" spans="1:22" ht="15.75" customHeight="1">
      <c r="A84" s="27"/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</row>
    <row r="85" spans="1:22" ht="18">
      <c r="A85" s="27"/>
      <c r="B85" s="23"/>
      <c r="C85" s="9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95"/>
    </row>
    <row r="86" spans="1:22" ht="12.75">
      <c r="A86" s="26"/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</row>
    <row r="87" spans="1:22" ht="12.75">
      <c r="A87" s="27"/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</row>
    <row r="88" spans="1:22" ht="12.75">
      <c r="A88" s="28"/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</row>
    <row r="89" spans="1:22" ht="30" customHeight="1">
      <c r="A89" s="42"/>
      <c r="B89" s="29"/>
      <c r="C89" s="177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177"/>
    </row>
    <row r="90" spans="1:22" ht="15">
      <c r="A90" s="30"/>
      <c r="B90" s="29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</row>
    <row r="91" spans="1:22" ht="15.75" customHeight="1">
      <c r="A91" s="32"/>
      <c r="B91" s="25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ht="12.75">
      <c r="A92" s="25"/>
      <c r="B92" s="25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ht="15">
      <c r="A93" s="35"/>
      <c r="B93" s="25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ht="12.75">
      <c r="A94" s="25"/>
      <c r="B94" s="25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ht="15">
      <c r="A95" s="35"/>
      <c r="B95" s="25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ht="12.75">
      <c r="A96" s="25"/>
      <c r="B96" s="2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ht="12.7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</row>
    <row r="98" spans="1:22" ht="12.7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</row>
    <row r="99" spans="1:22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</row>
    <row r="100" spans="1:22" ht="12.7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</row>
    <row r="101" spans="1:22" ht="12.7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</row>
    <row r="102" spans="1:22" ht="12.7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:22" ht="12.7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</row>
    <row r="104" spans="1:22" ht="12.7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</row>
    <row r="105" spans="1:22" ht="12.75">
      <c r="A105" s="36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</row>
    <row r="106" spans="1:22" ht="12.75">
      <c r="A106" s="36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</row>
    <row r="107" spans="1:22" ht="12.7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</row>
    <row r="108" spans="1:22" ht="12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</row>
    <row r="109" spans="1:22" ht="12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</row>
    <row r="110" spans="1:22" ht="12.7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</row>
    <row r="111" spans="1:22" ht="12.7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</row>
    <row r="112" spans="1:22" ht="12.7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</row>
    <row r="113" spans="1:22" ht="12.7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</row>
    <row r="114" spans="1:22" ht="12.7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</row>
    <row r="115" spans="1:22" ht="12.7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</row>
    <row r="116" spans="1:22" ht="12.75">
      <c r="A116" s="36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</row>
    <row r="117" spans="1:22" ht="12.75">
      <c r="A117" s="36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1:22" ht="12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</row>
    <row r="119" spans="1:22" ht="12.7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</row>
    <row r="120" spans="1:22" ht="12.7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</row>
    <row r="121" spans="1:22" ht="12.7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</row>
    <row r="122" spans="1:22" ht="12.7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</row>
    <row r="123" spans="1:22" ht="12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1:22" ht="12.75">
      <c r="A124" s="25"/>
      <c r="B124" s="25"/>
      <c r="C124" s="37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37"/>
    </row>
    <row r="125" spans="1:22" ht="12.75">
      <c r="A125" s="25"/>
      <c r="B125" s="25"/>
      <c r="C125" s="37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37"/>
    </row>
    <row r="126" spans="1:22" ht="12.75">
      <c r="A126" s="25"/>
      <c r="B126" s="25"/>
      <c r="C126" s="33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33"/>
    </row>
    <row r="127" spans="1:22" ht="12.75">
      <c r="A127" s="25"/>
      <c r="B127" s="25"/>
      <c r="C127" s="33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33"/>
    </row>
    <row r="128" spans="1:22" ht="12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</row>
    <row r="129" spans="1:22" ht="12.75">
      <c r="A129" s="25"/>
      <c r="B129" s="25"/>
      <c r="C129" s="33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33"/>
    </row>
    <row r="130" spans="1:22" ht="12.75">
      <c r="A130" s="25"/>
      <c r="B130" s="25"/>
      <c r="C130" s="33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33"/>
    </row>
    <row r="131" spans="1:22" ht="12.7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</row>
    <row r="132" spans="1:22" ht="12.75">
      <c r="A132" s="25"/>
      <c r="B132" s="25"/>
      <c r="C132" s="33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33"/>
    </row>
    <row r="133" spans="1:22" ht="12.75">
      <c r="A133" s="25"/>
      <c r="B133" s="25"/>
      <c r="C133" s="33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33"/>
    </row>
    <row r="134" spans="1:22" ht="12.7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</row>
    <row r="135" spans="1:22" ht="12.7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:22" ht="12.7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</row>
    <row r="137" spans="1:22" ht="12.7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</row>
    <row r="138" spans="1:22" ht="12.7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</row>
    <row r="139" spans="1:22" ht="12.7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</row>
    <row r="140" spans="1:22" ht="12.75">
      <c r="A140" s="25"/>
      <c r="B140" s="25"/>
      <c r="C140" s="37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37"/>
    </row>
    <row r="141" spans="1:22" ht="12.7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:22" ht="12.7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</row>
    <row r="143" spans="1:22" ht="12.7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</row>
    <row r="144" spans="1:22" ht="12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</row>
  </sheetData>
  <sheetProtection/>
  <mergeCells count="24">
    <mergeCell ref="V16:V17"/>
    <mergeCell ref="U16:U17"/>
    <mergeCell ref="O16:O17"/>
    <mergeCell ref="P16:P17"/>
    <mergeCell ref="R16:R17"/>
    <mergeCell ref="S16:S17"/>
    <mergeCell ref="T16:T17"/>
    <mergeCell ref="Q16:Q17"/>
    <mergeCell ref="N16:N17"/>
    <mergeCell ref="K16:K17"/>
    <mergeCell ref="L16:L17"/>
    <mergeCell ref="B12:C12"/>
    <mergeCell ref="A14:U14"/>
    <mergeCell ref="A16:A17"/>
    <mergeCell ref="C16:C17"/>
    <mergeCell ref="D16:D17"/>
    <mergeCell ref="E16:E17"/>
    <mergeCell ref="F16:F17"/>
    <mergeCell ref="B11:D11"/>
    <mergeCell ref="I16:I17"/>
    <mergeCell ref="J16:J17"/>
    <mergeCell ref="M16:M17"/>
    <mergeCell ref="G16:G17"/>
    <mergeCell ref="H16:H17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portrait" paperSize="9" scale="85" r:id="rId1"/>
  <rowBreaks count="1" manualBreakCount="1">
    <brk id="2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W64"/>
  <sheetViews>
    <sheetView view="pageBreakPreview" zoomScaleSheetLayoutView="100" zoomScalePageLayoutView="0" workbookViewId="0" topLeftCell="A1">
      <selection activeCell="A13" sqref="A13:IV16"/>
    </sheetView>
  </sheetViews>
  <sheetFormatPr defaultColWidth="9.00390625" defaultRowHeight="12.75"/>
  <cols>
    <col min="1" max="1" width="10.875" style="0" customWidth="1"/>
    <col min="2" max="2" width="27.875" style="0" customWidth="1"/>
    <col min="3" max="3" width="53.375" style="0" customWidth="1"/>
  </cols>
  <sheetData>
    <row r="1" spans="1:5" ht="15">
      <c r="A1" s="76"/>
      <c r="B1" s="76"/>
      <c r="C1" s="121" t="s">
        <v>351</v>
      </c>
      <c r="D1" s="85"/>
      <c r="E1" s="76"/>
    </row>
    <row r="2" spans="1:5" ht="15">
      <c r="A2" s="76"/>
      <c r="B2" s="76"/>
      <c r="C2" s="121" t="s">
        <v>264</v>
      </c>
      <c r="D2" s="85"/>
      <c r="E2" s="76"/>
    </row>
    <row r="3" spans="1:5" ht="15">
      <c r="A3" s="76"/>
      <c r="B3" s="76"/>
      <c r="C3" s="85" t="s">
        <v>541</v>
      </c>
      <c r="D3" s="85"/>
      <c r="E3" s="85"/>
    </row>
    <row r="4" spans="1:5" ht="15">
      <c r="A4" s="76"/>
      <c r="B4" s="76"/>
      <c r="C4" s="751" t="s">
        <v>651</v>
      </c>
      <c r="D4" s="751"/>
      <c r="E4" s="751"/>
    </row>
    <row r="5" spans="1:5" ht="15">
      <c r="A5" s="76"/>
      <c r="B5" s="76"/>
      <c r="C5" s="751"/>
      <c r="D5" s="751"/>
      <c r="E5" s="751"/>
    </row>
    <row r="6" spans="1:5" ht="39.75" customHeight="1">
      <c r="A6" s="772" t="s">
        <v>494</v>
      </c>
      <c r="B6" s="772"/>
      <c r="C6" s="772"/>
      <c r="D6" s="76"/>
      <c r="E6" s="76"/>
    </row>
    <row r="7" spans="1:5" ht="30.75">
      <c r="A7" s="773" t="s">
        <v>82</v>
      </c>
      <c r="B7" s="773"/>
      <c r="C7" s="83" t="s">
        <v>147</v>
      </c>
      <c r="D7" s="76"/>
      <c r="E7" s="76"/>
    </row>
    <row r="8" spans="1:5" ht="43.5" customHeight="1">
      <c r="A8" s="83" t="s">
        <v>146</v>
      </c>
      <c r="B8" s="122" t="s">
        <v>86</v>
      </c>
      <c r="C8" s="83"/>
      <c r="D8" s="76"/>
      <c r="E8" s="76"/>
    </row>
    <row r="9" spans="1:5" s="73" customFormat="1" ht="30.75">
      <c r="A9" s="123">
        <v>950</v>
      </c>
      <c r="B9" s="83"/>
      <c r="C9" s="83" t="s">
        <v>24</v>
      </c>
      <c r="D9" s="76"/>
      <c r="E9" s="76"/>
    </row>
    <row r="10" spans="1:5" s="74" customFormat="1" ht="102.75" customHeight="1">
      <c r="A10" s="391">
        <v>950</v>
      </c>
      <c r="B10" s="94" t="s">
        <v>557</v>
      </c>
      <c r="C10" s="111" t="s">
        <v>109</v>
      </c>
      <c r="D10" s="76"/>
      <c r="E10" s="76"/>
    </row>
    <row r="11" spans="1:5" s="74" customFormat="1" ht="78">
      <c r="A11" s="391">
        <v>950</v>
      </c>
      <c r="B11" s="391" t="s">
        <v>79</v>
      </c>
      <c r="C11" s="390" t="s">
        <v>164</v>
      </c>
      <c r="D11" s="76"/>
      <c r="E11" s="76"/>
    </row>
    <row r="12" spans="1:5" s="74" customFormat="1" ht="31.5" thickBot="1">
      <c r="A12" s="391">
        <v>950</v>
      </c>
      <c r="B12" s="391" t="s">
        <v>145</v>
      </c>
      <c r="C12" s="390" t="s">
        <v>330</v>
      </c>
      <c r="D12" s="76"/>
      <c r="E12" s="76"/>
    </row>
    <row r="13" spans="1:5" s="74" customFormat="1" ht="31.5" thickBot="1">
      <c r="A13" s="392">
        <v>950</v>
      </c>
      <c r="B13" s="393" t="s">
        <v>495</v>
      </c>
      <c r="C13" s="394" t="s">
        <v>35</v>
      </c>
      <c r="D13" s="76"/>
      <c r="E13" s="76"/>
    </row>
    <row r="14" spans="1:5" s="74" customFormat="1" ht="38.25" customHeight="1">
      <c r="A14" s="395">
        <v>950</v>
      </c>
      <c r="B14" s="395" t="s">
        <v>149</v>
      </c>
      <c r="C14" s="396" t="s">
        <v>209</v>
      </c>
      <c r="D14" s="76"/>
      <c r="E14" s="76"/>
    </row>
    <row r="15" spans="1:5" s="74" customFormat="1" ht="46.5">
      <c r="A15" s="391">
        <v>950</v>
      </c>
      <c r="B15" s="391" t="s">
        <v>284</v>
      </c>
      <c r="C15" s="390" t="s">
        <v>333</v>
      </c>
      <c r="D15" s="76"/>
      <c r="E15" s="76"/>
    </row>
    <row r="16" spans="1:5" s="74" customFormat="1" ht="30.75">
      <c r="A16" s="391">
        <v>950</v>
      </c>
      <c r="B16" s="391" t="s">
        <v>80</v>
      </c>
      <c r="C16" s="390" t="s">
        <v>165</v>
      </c>
      <c r="D16" s="76"/>
      <c r="E16" s="76"/>
    </row>
    <row r="17" spans="1:5" s="74" customFormat="1" ht="15" hidden="1">
      <c r="A17" s="224">
        <v>950</v>
      </c>
      <c r="B17" s="224" t="s">
        <v>266</v>
      </c>
      <c r="C17" s="225" t="s">
        <v>486</v>
      </c>
      <c r="D17" s="76"/>
      <c r="E17" s="76"/>
    </row>
    <row r="18" spans="1:5" s="74" customFormat="1" ht="30.75" hidden="1">
      <c r="A18" s="224">
        <v>950</v>
      </c>
      <c r="B18" s="224" t="s">
        <v>267</v>
      </c>
      <c r="C18" s="225" t="s">
        <v>48</v>
      </c>
      <c r="D18" s="76"/>
      <c r="E18" s="76"/>
    </row>
    <row r="19" spans="1:5" s="74" customFormat="1" ht="30.75" hidden="1">
      <c r="A19" s="224">
        <v>950</v>
      </c>
      <c r="B19" s="224" t="s">
        <v>71</v>
      </c>
      <c r="C19" s="225" t="s">
        <v>72</v>
      </c>
      <c r="D19" s="76"/>
      <c r="E19" s="76"/>
    </row>
    <row r="20" spans="1:5" s="74" customFormat="1" ht="15" hidden="1">
      <c r="A20" s="224">
        <v>950</v>
      </c>
      <c r="B20" s="224" t="s">
        <v>268</v>
      </c>
      <c r="C20" s="225" t="s">
        <v>83</v>
      </c>
      <c r="D20" s="76"/>
      <c r="E20" s="76"/>
    </row>
    <row r="21" spans="1:5" s="74" customFormat="1" ht="62.25" hidden="1">
      <c r="A21" s="224">
        <v>950</v>
      </c>
      <c r="B21" s="224" t="s">
        <v>73</v>
      </c>
      <c r="C21" s="225" t="s">
        <v>76</v>
      </c>
      <c r="D21" s="76"/>
      <c r="E21" s="76"/>
    </row>
    <row r="22" spans="1:5" s="74" customFormat="1" ht="46.5" hidden="1">
      <c r="A22" s="224">
        <v>950</v>
      </c>
      <c r="B22" s="224" t="s">
        <v>458</v>
      </c>
      <c r="C22" s="225" t="s">
        <v>338</v>
      </c>
      <c r="D22" s="76"/>
      <c r="E22" s="76"/>
    </row>
    <row r="23" spans="1:5" s="74" customFormat="1" ht="46.5" hidden="1">
      <c r="A23" s="224">
        <v>950</v>
      </c>
      <c r="B23" s="224" t="s">
        <v>93</v>
      </c>
      <c r="C23" s="225" t="s">
        <v>208</v>
      </c>
      <c r="D23" s="76"/>
      <c r="E23" s="76"/>
    </row>
    <row r="24" spans="1:5" s="74" customFormat="1" ht="30.75" hidden="1">
      <c r="A24" s="224">
        <v>950</v>
      </c>
      <c r="B24" s="224" t="s">
        <v>84</v>
      </c>
      <c r="C24" s="225" t="s">
        <v>98</v>
      </c>
      <c r="D24" s="76"/>
      <c r="E24" s="76"/>
    </row>
    <row r="25" spans="1:5" s="74" customFormat="1" ht="30.75" hidden="1">
      <c r="A25" s="224">
        <v>950</v>
      </c>
      <c r="B25" s="224" t="s">
        <v>136</v>
      </c>
      <c r="C25" s="225" t="s">
        <v>99</v>
      </c>
      <c r="D25" s="76"/>
      <c r="E25" s="76"/>
    </row>
    <row r="26" spans="1:5" s="74" customFormat="1" ht="108.75" hidden="1">
      <c r="A26" s="224">
        <v>950</v>
      </c>
      <c r="B26" s="224" t="s">
        <v>100</v>
      </c>
      <c r="C26" s="225" t="s">
        <v>103</v>
      </c>
      <c r="D26" s="76"/>
      <c r="E26" s="76"/>
    </row>
    <row r="27" spans="1:5" s="74" customFormat="1" ht="46.5" hidden="1">
      <c r="A27" s="224">
        <v>950</v>
      </c>
      <c r="B27" s="224" t="s">
        <v>148</v>
      </c>
      <c r="C27" s="389" t="s">
        <v>9</v>
      </c>
      <c r="D27" s="76"/>
      <c r="E27" s="76"/>
    </row>
    <row r="28" spans="1:5" s="74" customFormat="1" ht="15">
      <c r="A28" s="224">
        <v>950</v>
      </c>
      <c r="B28" s="224" t="s">
        <v>488</v>
      </c>
      <c r="C28" s="389" t="s">
        <v>396</v>
      </c>
      <c r="D28" s="76"/>
      <c r="E28" s="76"/>
    </row>
    <row r="29" spans="1:5" s="74" customFormat="1" ht="15">
      <c r="A29" s="749" t="s">
        <v>580</v>
      </c>
      <c r="B29" s="749"/>
      <c r="C29" s="749"/>
      <c r="D29" s="76"/>
      <c r="E29" s="76"/>
    </row>
    <row r="30" spans="1:23" s="8" customFormat="1" ht="45.75" customHeight="1">
      <c r="A30" s="774" t="s">
        <v>27</v>
      </c>
      <c r="B30" s="774"/>
      <c r="C30" s="774"/>
      <c r="D30" s="124"/>
      <c r="E30" s="1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5"/>
      <c r="W30" s="25"/>
    </row>
    <row r="31" spans="1:5" s="74" customFormat="1" ht="12.75">
      <c r="A31" s="47"/>
      <c r="B31" s="47"/>
      <c r="C31" s="47"/>
      <c r="D31" s="47"/>
      <c r="E31" s="47"/>
    </row>
    <row r="32" spans="1:5" s="74" customFormat="1" ht="12.75">
      <c r="A32" s="266"/>
      <c r="B32" s="266"/>
      <c r="C32" s="47"/>
      <c r="D32" s="47"/>
      <c r="E32" s="47"/>
    </row>
    <row r="33" spans="1:5" s="74" customFormat="1" ht="12.75">
      <c r="A33" s="770"/>
      <c r="B33" s="771"/>
      <c r="C33" s="29"/>
      <c r="D33" s="47"/>
      <c r="E33" s="47"/>
    </row>
    <row r="34" spans="1:5" s="73" customFormat="1" ht="12.75">
      <c r="A34" s="47"/>
      <c r="B34" s="47"/>
      <c r="C34" s="47"/>
      <c r="D34" s="47"/>
      <c r="E34" s="47"/>
    </row>
    <row r="35" spans="1:3" s="73" customFormat="1" ht="12.75">
      <c r="A35"/>
      <c r="B35"/>
      <c r="C35"/>
    </row>
    <row r="36" ht="12.75">
      <c r="D36" s="38"/>
    </row>
    <row r="37" ht="12.75">
      <c r="D37" s="38"/>
    </row>
    <row r="38" ht="12.75">
      <c r="D38" s="38"/>
    </row>
    <row r="39" ht="12.75">
      <c r="D39" s="38"/>
    </row>
    <row r="40" ht="12.75">
      <c r="D40" s="38"/>
    </row>
    <row r="41" ht="12.75">
      <c r="D41" s="38"/>
    </row>
    <row r="42" ht="12.75">
      <c r="D42" s="38"/>
    </row>
    <row r="43" ht="12.75">
      <c r="D43" s="38"/>
    </row>
    <row r="44" ht="12.75">
      <c r="D44" s="38"/>
    </row>
    <row r="45" ht="12.75">
      <c r="D45" s="38"/>
    </row>
    <row r="46" ht="12.75">
      <c r="D46" s="38"/>
    </row>
    <row r="47" ht="12.75">
      <c r="D47" s="38"/>
    </row>
    <row r="48" ht="12.75">
      <c r="D48" s="38"/>
    </row>
    <row r="49" ht="12.75">
      <c r="D49" s="38"/>
    </row>
    <row r="50" ht="12.75">
      <c r="D50" s="38"/>
    </row>
    <row r="51" ht="12.75">
      <c r="D51" s="38"/>
    </row>
    <row r="52" ht="12.75">
      <c r="D52" s="38"/>
    </row>
    <row r="53" ht="12.75">
      <c r="D53" s="38"/>
    </row>
    <row r="54" ht="12.75">
      <c r="D54" s="38"/>
    </row>
    <row r="55" ht="12.75">
      <c r="D55" s="38"/>
    </row>
    <row r="56" ht="12.75">
      <c r="D56" s="38"/>
    </row>
    <row r="57" ht="12.75">
      <c r="D57" s="38"/>
    </row>
    <row r="58" ht="12.75">
      <c r="D58" s="38"/>
    </row>
    <row r="59" ht="12.75">
      <c r="D59" s="38"/>
    </row>
    <row r="60" ht="12.75">
      <c r="D60" s="38"/>
    </row>
    <row r="61" ht="12.75">
      <c r="D61" s="38"/>
    </row>
    <row r="62" ht="12.75">
      <c r="D62" s="38"/>
    </row>
    <row r="63" ht="12.75">
      <c r="D63" s="38"/>
    </row>
    <row r="64" ht="12.75">
      <c r="D64" s="38"/>
    </row>
  </sheetData>
  <sheetProtection/>
  <mergeCells count="7">
    <mergeCell ref="C4:E4"/>
    <mergeCell ref="A33:B33"/>
    <mergeCell ref="A6:C6"/>
    <mergeCell ref="A7:B7"/>
    <mergeCell ref="A29:C29"/>
    <mergeCell ref="A30:C30"/>
    <mergeCell ref="C5:E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zoomScalePageLayoutView="0" workbookViewId="0" topLeftCell="A1">
      <selection activeCell="P14" sqref="P14"/>
    </sheetView>
  </sheetViews>
  <sheetFormatPr defaultColWidth="9.00390625" defaultRowHeight="12.75"/>
  <cols>
    <col min="1" max="1" width="13.50390625" style="0" customWidth="1"/>
    <col min="2" max="2" width="30.125" style="0" customWidth="1"/>
    <col min="3" max="3" width="46.375" style="0" customWidth="1"/>
    <col min="4" max="4" width="0.37109375" style="0" customWidth="1"/>
  </cols>
  <sheetData>
    <row r="1" spans="1:5" ht="15">
      <c r="A1" s="120"/>
      <c r="B1" s="120"/>
      <c r="C1" s="121" t="s">
        <v>321</v>
      </c>
      <c r="D1" s="126"/>
      <c r="E1" s="73"/>
    </row>
    <row r="2" spans="1:5" ht="15">
      <c r="A2" s="120"/>
      <c r="B2" s="120"/>
      <c r="C2" s="121" t="s">
        <v>264</v>
      </c>
      <c r="D2" s="126"/>
      <c r="E2" s="73"/>
    </row>
    <row r="3" spans="1:5" ht="15">
      <c r="A3" s="120"/>
      <c r="B3" s="120"/>
      <c r="C3" s="85" t="s">
        <v>541</v>
      </c>
      <c r="D3" s="85"/>
      <c r="E3" s="85"/>
    </row>
    <row r="4" spans="1:5" ht="15">
      <c r="A4" s="120"/>
      <c r="B4" s="120"/>
      <c r="C4" s="751" t="s">
        <v>647</v>
      </c>
      <c r="D4" s="751"/>
      <c r="E4" s="751"/>
    </row>
    <row r="5" spans="1:5" ht="15">
      <c r="A5" s="120"/>
      <c r="B5" s="120"/>
      <c r="C5" s="778"/>
      <c r="D5" s="778"/>
      <c r="E5" s="778"/>
    </row>
    <row r="6" spans="1:5" ht="15" customHeight="1" hidden="1">
      <c r="A6" s="120"/>
      <c r="B6" s="120"/>
      <c r="C6" s="120"/>
      <c r="D6" s="120"/>
      <c r="E6" s="120"/>
    </row>
    <row r="7" spans="1:5" ht="38.25" customHeight="1">
      <c r="A7" s="775" t="s">
        <v>25</v>
      </c>
      <c r="B7" s="775"/>
      <c r="C7" s="775"/>
      <c r="D7" s="120"/>
      <c r="E7" s="120"/>
    </row>
    <row r="8" spans="1:5" ht="15">
      <c r="A8" s="119"/>
      <c r="B8" s="119"/>
      <c r="C8" s="119"/>
      <c r="D8" s="120"/>
      <c r="E8" s="120"/>
    </row>
    <row r="9" spans="1:5" ht="46.5">
      <c r="A9" s="776" t="s">
        <v>462</v>
      </c>
      <c r="B9" s="777"/>
      <c r="C9" s="83" t="s">
        <v>460</v>
      </c>
      <c r="D9" s="120"/>
      <c r="E9" s="120"/>
    </row>
    <row r="10" spans="1:5" ht="62.25">
      <c r="A10" s="319" t="s">
        <v>104</v>
      </c>
      <c r="B10" s="319" t="s">
        <v>558</v>
      </c>
      <c r="C10" s="83"/>
      <c r="D10" s="120"/>
      <c r="E10" s="120"/>
    </row>
    <row r="11" spans="1:5" ht="31.5" thickBot="1">
      <c r="A11" s="123">
        <v>950</v>
      </c>
      <c r="B11" s="83"/>
      <c r="C11" s="83" t="s">
        <v>26</v>
      </c>
      <c r="D11" s="120"/>
      <c r="E11" s="120"/>
    </row>
    <row r="12" spans="1:5" ht="47.25" thickBot="1">
      <c r="A12" s="400">
        <v>950</v>
      </c>
      <c r="B12" s="401" t="s">
        <v>645</v>
      </c>
      <c r="C12" s="402" t="s">
        <v>644</v>
      </c>
      <c r="D12" s="120"/>
      <c r="E12" s="120"/>
    </row>
    <row r="13" spans="1:5" ht="57.75" customHeight="1" thickBot="1">
      <c r="A13" s="403">
        <v>950</v>
      </c>
      <c r="B13" s="404" t="s">
        <v>646</v>
      </c>
      <c r="C13" s="397" t="s">
        <v>627</v>
      </c>
      <c r="D13" s="120"/>
      <c r="E13" s="120"/>
    </row>
    <row r="14" spans="1:5" ht="49.5" customHeight="1" thickBot="1">
      <c r="A14" s="405">
        <v>950</v>
      </c>
      <c r="B14" s="406" t="s">
        <v>559</v>
      </c>
      <c r="C14" s="407" t="s">
        <v>560</v>
      </c>
      <c r="D14" s="120"/>
      <c r="E14" s="120"/>
    </row>
    <row r="15" spans="1:5" ht="65.25" customHeight="1" thickBot="1">
      <c r="A15" s="39">
        <v>950</v>
      </c>
      <c r="B15" s="40" t="s">
        <v>172</v>
      </c>
      <c r="C15" s="41" t="s">
        <v>561</v>
      </c>
      <c r="D15" s="120"/>
      <c r="E15" s="120"/>
    </row>
    <row r="16" spans="1:5" ht="30" customHeight="1" thickBot="1">
      <c r="A16" s="39">
        <v>950</v>
      </c>
      <c r="B16" s="40" t="s">
        <v>92</v>
      </c>
      <c r="C16" s="41" t="s">
        <v>564</v>
      </c>
      <c r="D16" s="120"/>
      <c r="E16" s="120"/>
    </row>
    <row r="17" spans="1:5" ht="34.5" customHeight="1" thickBot="1">
      <c r="A17" s="39">
        <v>950</v>
      </c>
      <c r="B17" s="40" t="s">
        <v>563</v>
      </c>
      <c r="C17" s="41" t="s">
        <v>562</v>
      </c>
      <c r="D17" s="120"/>
      <c r="E17" s="120"/>
    </row>
    <row r="18" spans="1:5" ht="15">
      <c r="A18" s="770"/>
      <c r="B18" s="779"/>
      <c r="C18" s="29"/>
      <c r="D18" s="120"/>
      <c r="E18" s="120"/>
    </row>
    <row r="19" spans="1:5" ht="29.25" customHeight="1">
      <c r="A19" s="120"/>
      <c r="B19" s="120"/>
      <c r="C19" s="120"/>
      <c r="D19" s="120"/>
      <c r="E19" s="120"/>
    </row>
    <row r="20" spans="1:5" ht="27" customHeight="1">
      <c r="A20" s="120"/>
      <c r="B20" s="120"/>
      <c r="C20" s="120"/>
      <c r="D20" s="120"/>
      <c r="E20" s="120"/>
    </row>
    <row r="21" ht="17.25" customHeight="1"/>
    <row r="22" ht="17.25" customHeight="1"/>
  </sheetData>
  <sheetProtection/>
  <mergeCells count="5">
    <mergeCell ref="A7:C7"/>
    <mergeCell ref="A9:B9"/>
    <mergeCell ref="C5:E5"/>
    <mergeCell ref="A18:B18"/>
    <mergeCell ref="C4:E4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P154"/>
  <sheetViews>
    <sheetView view="pageBreakPreview" zoomScaleSheetLayoutView="100" zoomScalePageLayoutView="0" workbookViewId="0" topLeftCell="A5">
      <selection activeCell="C61" sqref="C61"/>
    </sheetView>
  </sheetViews>
  <sheetFormatPr defaultColWidth="9.125" defaultRowHeight="12.75"/>
  <cols>
    <col min="1" max="1" width="65.625" style="8" customWidth="1"/>
    <col min="2" max="2" width="36.625" style="8" customWidth="1"/>
    <col min="3" max="3" width="16.875" style="116" customWidth="1"/>
    <col min="4" max="21" width="9.125" style="116" hidden="1" customWidth="1"/>
    <col min="22" max="16384" width="9.125" style="8" customWidth="1"/>
  </cols>
  <sheetData>
    <row r="1" spans="2:4" ht="15" hidden="1">
      <c r="B1" s="121" t="s">
        <v>22</v>
      </c>
      <c r="C1" s="85"/>
      <c r="D1" s="120"/>
    </row>
    <row r="2" spans="2:4" ht="15" hidden="1">
      <c r="B2" s="121" t="s">
        <v>264</v>
      </c>
      <c r="C2" s="85"/>
      <c r="D2" s="120"/>
    </row>
    <row r="3" spans="2:4" ht="15" hidden="1">
      <c r="B3" s="121" t="s">
        <v>504</v>
      </c>
      <c r="C3" s="85"/>
      <c r="D3" s="120"/>
    </row>
    <row r="4" spans="2:4" ht="15" hidden="1">
      <c r="B4" s="121" t="s">
        <v>536</v>
      </c>
      <c r="C4" s="85"/>
      <c r="D4" s="120"/>
    </row>
    <row r="5" spans="2:8" ht="15">
      <c r="B5" s="121" t="s">
        <v>22</v>
      </c>
      <c r="C5" s="85"/>
      <c r="D5" s="120"/>
      <c r="E5" s="235"/>
      <c r="F5" s="235"/>
      <c r="G5" s="235"/>
      <c r="H5" s="235"/>
    </row>
    <row r="6" spans="2:8" ht="15">
      <c r="B6" s="746" t="s">
        <v>264</v>
      </c>
      <c r="C6" s="747"/>
      <c r="D6" s="747"/>
      <c r="E6" s="747"/>
      <c r="F6" s="747"/>
      <c r="G6" s="747"/>
      <c r="H6" s="747"/>
    </row>
    <row r="7" spans="2:8" ht="15">
      <c r="B7" s="746" t="s">
        <v>504</v>
      </c>
      <c r="C7" s="747"/>
      <c r="D7" s="747"/>
      <c r="E7" s="747"/>
      <c r="F7" s="747"/>
      <c r="G7" s="747"/>
      <c r="H7" s="235"/>
    </row>
    <row r="8" spans="2:8" ht="15">
      <c r="B8" s="748" t="s">
        <v>697</v>
      </c>
      <c r="C8" s="749"/>
      <c r="D8" s="749"/>
      <c r="E8" s="749"/>
      <c r="F8" s="749"/>
      <c r="G8" s="749"/>
      <c r="H8" s="235"/>
    </row>
    <row r="9" spans="2:4" ht="15">
      <c r="B9" s="121" t="s">
        <v>22</v>
      </c>
      <c r="C9" s="85"/>
      <c r="D9" s="120"/>
    </row>
    <row r="10" spans="2:4" ht="15">
      <c r="B10" s="121" t="s">
        <v>264</v>
      </c>
      <c r="C10" s="85"/>
      <c r="D10" s="120"/>
    </row>
    <row r="11" spans="2:4" ht="15">
      <c r="B11" s="85" t="s">
        <v>540</v>
      </c>
      <c r="C11" s="85"/>
      <c r="D11" s="85"/>
    </row>
    <row r="12" spans="2:4" ht="15">
      <c r="B12" s="85" t="s">
        <v>648</v>
      </c>
      <c r="C12" s="85"/>
      <c r="D12" s="85"/>
    </row>
    <row r="13" spans="2:4" ht="15">
      <c r="B13" s="751"/>
      <c r="C13" s="751"/>
      <c r="D13" s="751"/>
    </row>
    <row r="15" ht="12.75" hidden="1"/>
    <row r="16" spans="1:21" ht="44.25" customHeight="1">
      <c r="A16" s="752" t="s">
        <v>554</v>
      </c>
      <c r="B16" s="752"/>
      <c r="C16" s="752"/>
      <c r="D16" s="752"/>
      <c r="E16" s="752"/>
      <c r="F16" s="752"/>
      <c r="G16" s="752"/>
      <c r="H16" s="752"/>
      <c r="I16" s="752"/>
      <c r="J16" s="752"/>
      <c r="K16" s="752"/>
      <c r="L16" s="752"/>
      <c r="M16" s="752"/>
      <c r="N16" s="752"/>
      <c r="O16" s="752"/>
      <c r="P16" s="752"/>
      <c r="Q16" s="752"/>
      <c r="R16" s="752"/>
      <c r="S16" s="752"/>
      <c r="T16" s="752"/>
      <c r="U16" s="752"/>
    </row>
    <row r="17" spans="1:4" ht="15">
      <c r="A17" s="84"/>
      <c r="B17" s="86" t="s">
        <v>459</v>
      </c>
      <c r="C17" s="235"/>
      <c r="D17" s="235"/>
    </row>
    <row r="18" spans="1:21" ht="20.25" customHeight="1">
      <c r="A18" s="753" t="s">
        <v>461</v>
      </c>
      <c r="B18" s="733" t="s">
        <v>462</v>
      </c>
      <c r="C18" s="755">
        <v>2021</v>
      </c>
      <c r="D18" s="759" t="s">
        <v>463</v>
      </c>
      <c r="E18" s="750" t="s">
        <v>464</v>
      </c>
      <c r="F18" s="750" t="s">
        <v>465</v>
      </c>
      <c r="G18" s="750" t="s">
        <v>466</v>
      </c>
      <c r="H18" s="750" t="s">
        <v>467</v>
      </c>
      <c r="I18" s="750" t="s">
        <v>468</v>
      </c>
      <c r="J18" s="750" t="s">
        <v>469</v>
      </c>
      <c r="K18" s="758" t="s">
        <v>470</v>
      </c>
      <c r="L18" s="750" t="s">
        <v>471</v>
      </c>
      <c r="M18" s="750" t="s">
        <v>472</v>
      </c>
      <c r="N18" s="750" t="s">
        <v>473</v>
      </c>
      <c r="O18" s="750" t="s">
        <v>474</v>
      </c>
      <c r="P18" s="750" t="s">
        <v>475</v>
      </c>
      <c r="Q18" s="750" t="s">
        <v>476</v>
      </c>
      <c r="R18" s="750" t="s">
        <v>477</v>
      </c>
      <c r="S18" s="750" t="s">
        <v>478</v>
      </c>
      <c r="T18" s="750" t="s">
        <v>479</v>
      </c>
      <c r="U18" s="750" t="s">
        <v>480</v>
      </c>
    </row>
    <row r="19" spans="1:21" ht="56.25" customHeight="1">
      <c r="A19" s="754"/>
      <c r="B19" s="87" t="s">
        <v>186</v>
      </c>
      <c r="C19" s="756"/>
      <c r="D19" s="759" t="s">
        <v>463</v>
      </c>
      <c r="E19" s="750" t="s">
        <v>464</v>
      </c>
      <c r="F19" s="750" t="s">
        <v>465</v>
      </c>
      <c r="G19" s="750" t="s">
        <v>466</v>
      </c>
      <c r="H19" s="750" t="s">
        <v>467</v>
      </c>
      <c r="I19" s="750" t="s">
        <v>468</v>
      </c>
      <c r="J19" s="750" t="s">
        <v>469</v>
      </c>
      <c r="K19" s="758" t="s">
        <v>470</v>
      </c>
      <c r="L19" s="750" t="s">
        <v>471</v>
      </c>
      <c r="M19" s="750" t="s">
        <v>472</v>
      </c>
      <c r="N19" s="750" t="s">
        <v>473</v>
      </c>
      <c r="O19" s="750" t="s">
        <v>474</v>
      </c>
      <c r="P19" s="750" t="s">
        <v>475</v>
      </c>
      <c r="Q19" s="750" t="s">
        <v>476</v>
      </c>
      <c r="R19" s="750" t="s">
        <v>477</v>
      </c>
      <c r="S19" s="750" t="s">
        <v>478</v>
      </c>
      <c r="T19" s="750" t="s">
        <v>479</v>
      </c>
      <c r="U19" s="757" t="s">
        <v>479</v>
      </c>
    </row>
    <row r="20" spans="1:21" ht="15">
      <c r="A20" s="109" t="s">
        <v>262</v>
      </c>
      <c r="B20" s="93" t="s">
        <v>370</v>
      </c>
      <c r="C20" s="273">
        <f>C21+C28+C33+C35+C43+C45+C50+C54+C57</f>
        <v>4150</v>
      </c>
      <c r="D20" s="232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4"/>
    </row>
    <row r="21" spans="1:21" ht="15">
      <c r="A21" s="109" t="s">
        <v>305</v>
      </c>
      <c r="B21" s="93" t="s">
        <v>371</v>
      </c>
      <c r="C21" s="273">
        <f>C22</f>
        <v>1850</v>
      </c>
      <c r="D21" s="232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4"/>
    </row>
    <row r="22" spans="1:21" ht="15">
      <c r="A22" s="181" t="s">
        <v>117</v>
      </c>
      <c r="B22" s="94" t="s">
        <v>372</v>
      </c>
      <c r="C22" s="274">
        <f>C23+C26+C27</f>
        <v>1850</v>
      </c>
      <c r="D22" s="232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4"/>
    </row>
    <row r="23" spans="1:21" ht="86.25" customHeight="1">
      <c r="A23" s="119" t="s">
        <v>514</v>
      </c>
      <c r="B23" s="94" t="s">
        <v>373</v>
      </c>
      <c r="C23" s="279">
        <f>C24+C25</f>
        <v>1847</v>
      </c>
      <c r="D23" s="232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4"/>
    </row>
    <row r="24" spans="1:21" ht="54.75" customHeight="1">
      <c r="A24" s="731" t="s">
        <v>678</v>
      </c>
      <c r="B24" s="94" t="s">
        <v>682</v>
      </c>
      <c r="C24" s="279">
        <f>1697+150</f>
        <v>1847</v>
      </c>
      <c r="D24" s="232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4"/>
    </row>
    <row r="25" spans="1:21" ht="59.25" customHeight="1" hidden="1">
      <c r="A25" s="731" t="s">
        <v>678</v>
      </c>
      <c r="B25" s="94" t="s">
        <v>682</v>
      </c>
      <c r="C25" s="311">
        <v>0</v>
      </c>
      <c r="D25" s="232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4"/>
    </row>
    <row r="26" spans="1:21" ht="48.75" customHeight="1">
      <c r="A26" s="731" t="s">
        <v>679</v>
      </c>
      <c r="B26" s="732" t="s">
        <v>681</v>
      </c>
      <c r="C26" s="299">
        <v>3</v>
      </c>
      <c r="D26" s="232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4"/>
    </row>
    <row r="27" spans="1:21" ht="59.25" customHeight="1" hidden="1">
      <c r="A27" s="731" t="s">
        <v>680</v>
      </c>
      <c r="B27" s="732" t="s">
        <v>683</v>
      </c>
      <c r="C27" s="252">
        <v>0</v>
      </c>
      <c r="D27" s="232"/>
      <c r="E27" s="233"/>
      <c r="F27" s="233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4"/>
    </row>
    <row r="28" spans="1:21" ht="43.5" customHeight="1">
      <c r="A28" s="180" t="s">
        <v>19</v>
      </c>
      <c r="B28" s="93" t="s">
        <v>387</v>
      </c>
      <c r="C28" s="273">
        <f>C29+C30+C31+C32</f>
        <v>667.34</v>
      </c>
      <c r="D28" s="232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4"/>
    </row>
    <row r="29" spans="1:21" ht="108.75">
      <c r="A29" s="112" t="s">
        <v>506</v>
      </c>
      <c r="B29" s="94" t="s">
        <v>496</v>
      </c>
      <c r="C29" s="281">
        <v>306.42</v>
      </c>
      <c r="D29" s="232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4"/>
    </row>
    <row r="30" spans="1:21" ht="126.75" customHeight="1">
      <c r="A30" s="112" t="s">
        <v>499</v>
      </c>
      <c r="B30" s="94" t="s">
        <v>497</v>
      </c>
      <c r="C30" s="281">
        <v>1.75</v>
      </c>
      <c r="D30" s="232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4"/>
    </row>
    <row r="31" spans="1:21" ht="108.75">
      <c r="A31" s="112" t="s">
        <v>501</v>
      </c>
      <c r="B31" s="94" t="s">
        <v>500</v>
      </c>
      <c r="C31" s="281">
        <v>403.08</v>
      </c>
      <c r="D31" s="232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4"/>
    </row>
    <row r="32" spans="1:21" ht="114" customHeight="1">
      <c r="A32" s="112" t="s">
        <v>503</v>
      </c>
      <c r="B32" s="94" t="s">
        <v>502</v>
      </c>
      <c r="C32" s="281">
        <v>-43.91</v>
      </c>
      <c r="D32" s="232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4"/>
    </row>
    <row r="33" spans="1:21" ht="15.75" customHeight="1">
      <c r="A33" s="180" t="s">
        <v>306</v>
      </c>
      <c r="B33" s="93" t="s">
        <v>388</v>
      </c>
      <c r="C33" s="273">
        <f>C34</f>
        <v>2</v>
      </c>
      <c r="D33" s="232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4"/>
    </row>
    <row r="34" spans="1:21" ht="15.75" customHeight="1">
      <c r="A34" s="112" t="s">
        <v>263</v>
      </c>
      <c r="B34" s="94" t="s">
        <v>374</v>
      </c>
      <c r="C34" s="252">
        <v>2</v>
      </c>
      <c r="D34" s="232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4"/>
    </row>
    <row r="35" spans="1:21" ht="15">
      <c r="A35" s="180" t="s">
        <v>307</v>
      </c>
      <c r="B35" s="93" t="s">
        <v>389</v>
      </c>
      <c r="C35" s="273">
        <f>C36+C38</f>
        <v>1428.43</v>
      </c>
      <c r="D35" s="232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4"/>
    </row>
    <row r="36" spans="1:21" ht="15">
      <c r="A36" s="110" t="s">
        <v>188</v>
      </c>
      <c r="B36" s="94" t="s">
        <v>375</v>
      </c>
      <c r="C36" s="274">
        <f>C37</f>
        <v>67.4</v>
      </c>
      <c r="D36" s="232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234"/>
    </row>
    <row r="37" spans="1:21" ht="46.5">
      <c r="A37" s="111" t="s">
        <v>328</v>
      </c>
      <c r="B37" s="94" t="s">
        <v>376</v>
      </c>
      <c r="C37" s="274">
        <v>67.4</v>
      </c>
      <c r="D37" s="232"/>
      <c r="E37" s="233"/>
      <c r="F37" s="233"/>
      <c r="G37" s="233"/>
      <c r="H37" s="233"/>
      <c r="I37" s="233"/>
      <c r="J37" s="233"/>
      <c r="K37" s="233"/>
      <c r="L37" s="233"/>
      <c r="M37" s="233"/>
      <c r="N37" s="233"/>
      <c r="O37" s="233"/>
      <c r="P37" s="233"/>
      <c r="Q37" s="233"/>
      <c r="R37" s="233"/>
      <c r="S37" s="233"/>
      <c r="T37" s="233"/>
      <c r="U37" s="234"/>
    </row>
    <row r="38" spans="1:21" ht="15">
      <c r="A38" s="110" t="s">
        <v>481</v>
      </c>
      <c r="B38" s="94" t="s">
        <v>377</v>
      </c>
      <c r="C38" s="274">
        <f>C40+C41</f>
        <v>1361.03</v>
      </c>
      <c r="D38" s="232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4"/>
    </row>
    <row r="39" spans="1:21" ht="47.25" customHeight="1" hidden="1">
      <c r="A39" s="111" t="s">
        <v>189</v>
      </c>
      <c r="B39" s="94" t="s">
        <v>190</v>
      </c>
      <c r="C39" s="274">
        <f>C40</f>
        <v>1292.7</v>
      </c>
      <c r="D39" s="232"/>
      <c r="E39" s="233"/>
      <c r="F39" s="233"/>
      <c r="G39" s="233"/>
      <c r="H39" s="233"/>
      <c r="I39" s="233"/>
      <c r="J39" s="233"/>
      <c r="K39" s="233"/>
      <c r="L39" s="233"/>
      <c r="M39" s="233"/>
      <c r="N39" s="233"/>
      <c r="O39" s="233"/>
      <c r="P39" s="233"/>
      <c r="Q39" s="233"/>
      <c r="R39" s="233"/>
      <c r="S39" s="233"/>
      <c r="T39" s="233"/>
      <c r="U39" s="234"/>
    </row>
    <row r="40" spans="1:21" ht="30.75">
      <c r="A40" s="83" t="s">
        <v>286</v>
      </c>
      <c r="B40" s="94" t="s">
        <v>378</v>
      </c>
      <c r="C40" s="274">
        <v>1292.7</v>
      </c>
      <c r="D40" s="232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4"/>
    </row>
    <row r="41" spans="1:21" ht="31.5" customHeight="1" hidden="1">
      <c r="A41" s="83" t="s">
        <v>286</v>
      </c>
      <c r="B41" s="94" t="s">
        <v>191</v>
      </c>
      <c r="C41" s="274">
        <f>C42</f>
        <v>68.33</v>
      </c>
      <c r="D41" s="232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4"/>
    </row>
    <row r="42" spans="1:21" ht="30.75">
      <c r="A42" s="83" t="s">
        <v>300</v>
      </c>
      <c r="B42" s="94" t="s">
        <v>379</v>
      </c>
      <c r="C42" s="274">
        <v>68.33</v>
      </c>
      <c r="D42" s="232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4"/>
    </row>
    <row r="43" spans="1:21" ht="31.5" customHeight="1" hidden="1">
      <c r="A43" s="111" t="s">
        <v>360</v>
      </c>
      <c r="B43" s="94" t="s">
        <v>485</v>
      </c>
      <c r="C43" s="274"/>
      <c r="D43" s="232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4"/>
    </row>
    <row r="44" spans="1:21" ht="31.5" customHeight="1" hidden="1">
      <c r="A44" s="111" t="s">
        <v>166</v>
      </c>
      <c r="B44" s="94" t="s">
        <v>205</v>
      </c>
      <c r="C44" s="274"/>
      <c r="D44" s="232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4"/>
    </row>
    <row r="45" spans="1:21" ht="30.75">
      <c r="A45" s="181" t="s">
        <v>308</v>
      </c>
      <c r="B45" s="93" t="s">
        <v>390</v>
      </c>
      <c r="C45" s="273">
        <f>C46+C49</f>
        <v>162.73</v>
      </c>
      <c r="D45" s="232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4"/>
    </row>
    <row r="46" spans="1:21" s="116" customFormat="1" ht="78">
      <c r="A46" s="111" t="s">
        <v>109</v>
      </c>
      <c r="B46" s="94" t="s">
        <v>111</v>
      </c>
      <c r="C46" s="274">
        <v>116.6</v>
      </c>
      <c r="D46" s="232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  <c r="U46" s="234"/>
    </row>
    <row r="47" spans="1:21" ht="63" customHeight="1" hidden="1">
      <c r="A47" s="112" t="s">
        <v>21</v>
      </c>
      <c r="B47" s="94" t="s">
        <v>144</v>
      </c>
      <c r="C47" s="274">
        <v>0</v>
      </c>
      <c r="D47" s="232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4"/>
    </row>
    <row r="48" spans="1:21" ht="63" customHeight="1" hidden="1">
      <c r="A48" s="112" t="s">
        <v>21</v>
      </c>
      <c r="B48" s="94" t="s">
        <v>144</v>
      </c>
      <c r="C48" s="274">
        <v>0</v>
      </c>
      <c r="D48" s="232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4"/>
    </row>
    <row r="49" spans="1:250" s="25" customFormat="1" ht="62.25">
      <c r="A49" s="113" t="s">
        <v>483</v>
      </c>
      <c r="B49" s="94" t="s">
        <v>380</v>
      </c>
      <c r="C49" s="252">
        <v>46.13</v>
      </c>
      <c r="D49" s="88"/>
      <c r="E49" s="236"/>
      <c r="F49" s="93"/>
      <c r="G49" s="182"/>
      <c r="H49" s="88"/>
      <c r="I49" s="236"/>
      <c r="J49" s="93"/>
      <c r="K49" s="182"/>
      <c r="L49" s="88"/>
      <c r="M49" s="236"/>
      <c r="N49" s="93"/>
      <c r="O49" s="182"/>
      <c r="P49" s="88"/>
      <c r="Q49" s="236"/>
      <c r="R49" s="93"/>
      <c r="S49" s="182"/>
      <c r="T49" s="88"/>
      <c r="U49" s="237"/>
      <c r="V49" s="89"/>
      <c r="W49" s="90"/>
      <c r="X49" s="91"/>
      <c r="Y49" s="30"/>
      <c r="Z49" s="89"/>
      <c r="AA49" s="90"/>
      <c r="AB49" s="91"/>
      <c r="AC49" s="30"/>
      <c r="AD49" s="89"/>
      <c r="AE49" s="90"/>
      <c r="AF49" s="91"/>
      <c r="AG49" s="30"/>
      <c r="AH49" s="89"/>
      <c r="AI49" s="90"/>
      <c r="AJ49" s="91"/>
      <c r="AK49" s="30"/>
      <c r="AL49" s="89"/>
      <c r="AM49" s="90"/>
      <c r="AN49" s="91"/>
      <c r="AO49" s="30"/>
      <c r="AP49" s="89"/>
      <c r="AQ49" s="90"/>
      <c r="AR49" s="91"/>
      <c r="AS49" s="30"/>
      <c r="AT49" s="89"/>
      <c r="AU49" s="90"/>
      <c r="AV49" s="91"/>
      <c r="AW49" s="30"/>
      <c r="AX49" s="89"/>
      <c r="AY49" s="90"/>
      <c r="AZ49" s="91"/>
      <c r="BA49" s="30"/>
      <c r="BB49" s="89"/>
      <c r="BC49" s="90"/>
      <c r="BD49" s="91"/>
      <c r="BE49" s="30"/>
      <c r="BF49" s="89"/>
      <c r="BG49" s="90"/>
      <c r="BH49" s="91"/>
      <c r="BI49" s="30"/>
      <c r="BJ49" s="89"/>
      <c r="BK49" s="90"/>
      <c r="BL49" s="91"/>
      <c r="BM49" s="30"/>
      <c r="BN49" s="89"/>
      <c r="BO49" s="90"/>
      <c r="BP49" s="91"/>
      <c r="BQ49" s="30"/>
      <c r="BR49" s="89"/>
      <c r="BS49" s="90"/>
      <c r="BT49" s="91"/>
      <c r="BU49" s="30"/>
      <c r="BV49" s="89"/>
      <c r="BW49" s="90"/>
      <c r="BX49" s="91"/>
      <c r="BY49" s="30"/>
      <c r="BZ49" s="89"/>
      <c r="CA49" s="90"/>
      <c r="CB49" s="91"/>
      <c r="CC49" s="30"/>
      <c r="CD49" s="89"/>
      <c r="CE49" s="90"/>
      <c r="CF49" s="91"/>
      <c r="CG49" s="30"/>
      <c r="CH49" s="89"/>
      <c r="CI49" s="90"/>
      <c r="CJ49" s="91"/>
      <c r="CK49" s="30"/>
      <c r="CL49" s="89"/>
      <c r="CM49" s="90"/>
      <c r="CN49" s="91"/>
      <c r="CO49" s="30"/>
      <c r="CP49" s="89"/>
      <c r="CQ49" s="90"/>
      <c r="CR49" s="91"/>
      <c r="CS49" s="30"/>
      <c r="CT49" s="89"/>
      <c r="CU49" s="90"/>
      <c r="CV49" s="91"/>
      <c r="CW49" s="30"/>
      <c r="CX49" s="89"/>
      <c r="CY49" s="90"/>
      <c r="CZ49" s="91"/>
      <c r="DA49" s="30"/>
      <c r="DB49" s="89"/>
      <c r="DC49" s="90"/>
      <c r="DD49" s="91"/>
      <c r="DE49" s="30"/>
      <c r="DF49" s="89"/>
      <c r="DG49" s="90"/>
      <c r="DH49" s="91"/>
      <c r="DI49" s="30"/>
      <c r="DJ49" s="89"/>
      <c r="DK49" s="90"/>
      <c r="DL49" s="91"/>
      <c r="DM49" s="30"/>
      <c r="DN49" s="89"/>
      <c r="DO49" s="90"/>
      <c r="DP49" s="91"/>
      <c r="DQ49" s="30"/>
      <c r="DR49" s="89"/>
      <c r="DS49" s="90"/>
      <c r="DT49" s="91"/>
      <c r="DU49" s="30"/>
      <c r="DV49" s="89"/>
      <c r="DW49" s="90"/>
      <c r="DX49" s="91"/>
      <c r="DY49" s="30"/>
      <c r="DZ49" s="89"/>
      <c r="EA49" s="90"/>
      <c r="EB49" s="91"/>
      <c r="EC49" s="30"/>
      <c r="ED49" s="89"/>
      <c r="EE49" s="90"/>
      <c r="EF49" s="91"/>
      <c r="EG49" s="30"/>
      <c r="EH49" s="89"/>
      <c r="EI49" s="90"/>
      <c r="EJ49" s="91"/>
      <c r="EK49" s="30"/>
      <c r="EL49" s="89"/>
      <c r="EM49" s="90"/>
      <c r="EN49" s="91"/>
      <c r="EO49" s="30"/>
      <c r="EP49" s="89"/>
      <c r="EQ49" s="90"/>
      <c r="ER49" s="91"/>
      <c r="ES49" s="30"/>
      <c r="ET49" s="89"/>
      <c r="EU49" s="90"/>
      <c r="EV49" s="91"/>
      <c r="EW49" s="30"/>
      <c r="EX49" s="89"/>
      <c r="EY49" s="90"/>
      <c r="EZ49" s="91"/>
      <c r="FA49" s="30"/>
      <c r="FB49" s="89"/>
      <c r="FC49" s="90"/>
      <c r="FD49" s="91"/>
      <c r="FE49" s="30"/>
      <c r="FF49" s="89"/>
      <c r="FG49" s="90"/>
      <c r="FH49" s="91"/>
      <c r="FI49" s="30"/>
      <c r="FJ49" s="89"/>
      <c r="FK49" s="90"/>
      <c r="FL49" s="91"/>
      <c r="FM49" s="30"/>
      <c r="FN49" s="89"/>
      <c r="FO49" s="90"/>
      <c r="FP49" s="91"/>
      <c r="FQ49" s="30"/>
      <c r="FR49" s="89"/>
      <c r="FS49" s="90"/>
      <c r="FT49" s="91"/>
      <c r="FU49" s="30"/>
      <c r="FV49" s="89"/>
      <c r="FW49" s="90"/>
      <c r="FX49" s="91"/>
      <c r="FY49" s="30"/>
      <c r="FZ49" s="89"/>
      <c r="GA49" s="90"/>
      <c r="GB49" s="91"/>
      <c r="GC49" s="30"/>
      <c r="GD49" s="89"/>
      <c r="GE49" s="90"/>
      <c r="GF49" s="91"/>
      <c r="GG49" s="30"/>
      <c r="GH49" s="89"/>
      <c r="GI49" s="90"/>
      <c r="GJ49" s="91"/>
      <c r="GK49" s="30"/>
      <c r="GL49" s="89"/>
      <c r="GM49" s="90"/>
      <c r="GN49" s="91"/>
      <c r="GO49" s="30"/>
      <c r="GP49" s="89"/>
      <c r="GQ49" s="90"/>
      <c r="GR49" s="91"/>
      <c r="GS49" s="30"/>
      <c r="GT49" s="89"/>
      <c r="GU49" s="90"/>
      <c r="GV49" s="91"/>
      <c r="GW49" s="30"/>
      <c r="GX49" s="89"/>
      <c r="GY49" s="90"/>
      <c r="GZ49" s="91"/>
      <c r="HA49" s="30"/>
      <c r="HB49" s="89"/>
      <c r="HC49" s="90"/>
      <c r="HD49" s="91"/>
      <c r="HE49" s="30"/>
      <c r="HF49" s="89"/>
      <c r="HG49" s="90"/>
      <c r="HH49" s="91"/>
      <c r="HI49" s="30"/>
      <c r="HJ49" s="89"/>
      <c r="HK49" s="90"/>
      <c r="HL49" s="91"/>
      <c r="HM49" s="30"/>
      <c r="HN49" s="89"/>
      <c r="HO49" s="90"/>
      <c r="HP49" s="91"/>
      <c r="HQ49" s="30"/>
      <c r="HR49" s="89"/>
      <c r="HS49" s="90"/>
      <c r="HT49" s="91"/>
      <c r="HU49" s="30"/>
      <c r="HV49" s="89"/>
      <c r="HW49" s="90"/>
      <c r="HX49" s="91"/>
      <c r="HY49" s="30"/>
      <c r="HZ49" s="89"/>
      <c r="IA49" s="90"/>
      <c r="IB49" s="91"/>
      <c r="IC49" s="30"/>
      <c r="ID49" s="89"/>
      <c r="IE49" s="90"/>
      <c r="IF49" s="91"/>
      <c r="IG49" s="30"/>
      <c r="IH49" s="89"/>
      <c r="II49" s="90"/>
      <c r="IJ49" s="91"/>
      <c r="IK49" s="30"/>
      <c r="IL49" s="89"/>
      <c r="IM49" s="90"/>
      <c r="IN49" s="91"/>
      <c r="IO49" s="30"/>
      <c r="IP49" s="89"/>
    </row>
    <row r="50" spans="1:21" s="184" customFormat="1" ht="31.5" thickBot="1">
      <c r="A50" s="183" t="s">
        <v>329</v>
      </c>
      <c r="B50" s="93" t="s">
        <v>391</v>
      </c>
      <c r="C50" s="273">
        <f>C51+C53+C52</f>
        <v>36.5</v>
      </c>
      <c r="D50" s="238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40"/>
    </row>
    <row r="51" spans="1:21" ht="31.5" hidden="1" thickBot="1">
      <c r="A51" s="113" t="s">
        <v>330</v>
      </c>
      <c r="B51" s="94" t="s">
        <v>30</v>
      </c>
      <c r="C51" s="274">
        <v>0</v>
      </c>
      <c r="D51" s="232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4"/>
    </row>
    <row r="52" spans="1:21" ht="30" customHeight="1" thickBot="1">
      <c r="A52" s="113" t="s">
        <v>331</v>
      </c>
      <c r="B52" s="268" t="s">
        <v>382</v>
      </c>
      <c r="C52" s="276">
        <v>36</v>
      </c>
      <c r="D52" s="267">
        <v>0.5</v>
      </c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4"/>
    </row>
    <row r="53" spans="1:21" ht="31.5" customHeight="1" thickBot="1">
      <c r="A53" s="275" t="s">
        <v>35</v>
      </c>
      <c r="B53" s="94" t="s">
        <v>36</v>
      </c>
      <c r="C53" s="274">
        <v>0.5</v>
      </c>
      <c r="D53" s="232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4"/>
    </row>
    <row r="54" spans="1:21" ht="15.75" customHeight="1" hidden="1">
      <c r="A54" s="113" t="s">
        <v>309</v>
      </c>
      <c r="B54" s="94" t="s">
        <v>113</v>
      </c>
      <c r="C54" s="274">
        <f>C55</f>
        <v>0</v>
      </c>
      <c r="D54" s="232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4"/>
    </row>
    <row r="55" spans="1:21" ht="39" customHeight="1" hidden="1">
      <c r="A55" s="196" t="s">
        <v>112</v>
      </c>
      <c r="B55" s="94" t="s">
        <v>110</v>
      </c>
      <c r="C55" s="274">
        <v>0</v>
      </c>
      <c r="D55" s="232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4"/>
    </row>
    <row r="56" spans="1:21" ht="47.25" customHeight="1" hidden="1">
      <c r="A56" s="113" t="s">
        <v>265</v>
      </c>
      <c r="B56" s="94" t="s">
        <v>149</v>
      </c>
      <c r="C56" s="274">
        <v>0</v>
      </c>
      <c r="D56" s="241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4"/>
    </row>
    <row r="57" spans="1:21" s="184" customFormat="1" ht="15">
      <c r="A57" s="192" t="s">
        <v>332</v>
      </c>
      <c r="B57" s="192" t="s">
        <v>392</v>
      </c>
      <c r="C57" s="277">
        <f>C58</f>
        <v>3</v>
      </c>
      <c r="D57" s="242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40"/>
    </row>
    <row r="58" spans="1:21" ht="31.5" customHeight="1">
      <c r="A58" s="172" t="s">
        <v>282</v>
      </c>
      <c r="B58" s="173" t="s">
        <v>700</v>
      </c>
      <c r="C58" s="278">
        <f>C59</f>
        <v>3</v>
      </c>
      <c r="D58" s="241"/>
      <c r="E58" s="233"/>
      <c r="F58" s="233"/>
      <c r="G58" s="233"/>
      <c r="H58" s="233"/>
      <c r="I58" s="233"/>
      <c r="J58" s="233"/>
      <c r="K58" s="233"/>
      <c r="L58" s="233"/>
      <c r="M58" s="233"/>
      <c r="N58" s="233"/>
      <c r="O58" s="233"/>
      <c r="P58" s="233"/>
      <c r="Q58" s="233"/>
      <c r="R58" s="233"/>
      <c r="S58" s="233"/>
      <c r="T58" s="233"/>
      <c r="U58" s="234"/>
    </row>
    <row r="59" spans="1:21" ht="46.5">
      <c r="A59" s="172" t="s">
        <v>333</v>
      </c>
      <c r="B59" s="173" t="s">
        <v>699</v>
      </c>
      <c r="C59" s="278">
        <v>3</v>
      </c>
      <c r="D59" s="241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4"/>
    </row>
    <row r="60" spans="1:21" s="184" customFormat="1" ht="15">
      <c r="A60" s="183" t="s">
        <v>487</v>
      </c>
      <c r="B60" s="93" t="s">
        <v>393</v>
      </c>
      <c r="C60" s="273">
        <f>C61+C69+C86+C90</f>
        <v>7355.4</v>
      </c>
      <c r="D60" s="242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40"/>
    </row>
    <row r="61" spans="1:21" s="184" customFormat="1" ht="30.75">
      <c r="A61" s="183" t="s">
        <v>334</v>
      </c>
      <c r="B61" s="93" t="s">
        <v>394</v>
      </c>
      <c r="C61" s="273">
        <f>C62+C68+C78+C84</f>
        <v>6640.4</v>
      </c>
      <c r="D61" s="242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40"/>
    </row>
    <row r="62" spans="1:21" s="184" customFormat="1" ht="30.75">
      <c r="A62" s="191" t="s">
        <v>335</v>
      </c>
      <c r="B62" s="93" t="s">
        <v>29</v>
      </c>
      <c r="C62" s="273">
        <f>C64</f>
        <v>5362.4</v>
      </c>
      <c r="D62" s="238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40"/>
    </row>
    <row r="63" spans="1:21" ht="31.5" customHeight="1" hidden="1">
      <c r="A63" s="83" t="s">
        <v>48</v>
      </c>
      <c r="B63" s="94" t="s">
        <v>267</v>
      </c>
      <c r="C63" s="274">
        <f>C64+C65</f>
        <v>5362.4</v>
      </c>
      <c r="D63" s="232"/>
      <c r="E63" s="233"/>
      <c r="F63" s="233"/>
      <c r="G63" s="233"/>
      <c r="H63" s="233"/>
      <c r="I63" s="233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33"/>
      <c r="U63" s="234"/>
    </row>
    <row r="64" spans="1:21" ht="44.25" customHeight="1">
      <c r="A64" s="83" t="s">
        <v>582</v>
      </c>
      <c r="B64" s="94" t="s">
        <v>577</v>
      </c>
      <c r="C64" s="274">
        <v>5362.4</v>
      </c>
      <c r="D64" s="232"/>
      <c r="E64" s="233"/>
      <c r="F64" s="233"/>
      <c r="G64" s="233"/>
      <c r="H64" s="233"/>
      <c r="I64" s="233"/>
      <c r="J64" s="233"/>
      <c r="K64" s="233"/>
      <c r="L64" s="233"/>
      <c r="M64" s="233"/>
      <c r="N64" s="233"/>
      <c r="O64" s="233"/>
      <c r="P64" s="233"/>
      <c r="Q64" s="233"/>
      <c r="R64" s="233"/>
      <c r="S64" s="233"/>
      <c r="T64" s="233"/>
      <c r="U64" s="234"/>
    </row>
    <row r="65" spans="1:21" ht="31.5" customHeight="1" hidden="1">
      <c r="A65" s="113" t="s">
        <v>181</v>
      </c>
      <c r="B65" s="94" t="s">
        <v>267</v>
      </c>
      <c r="C65" s="274">
        <v>0</v>
      </c>
      <c r="D65" s="232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4"/>
    </row>
    <row r="66" spans="1:21" ht="31.5" customHeight="1" hidden="1">
      <c r="A66" s="113" t="s">
        <v>299</v>
      </c>
      <c r="B66" s="94"/>
      <c r="C66" s="274">
        <v>0</v>
      </c>
      <c r="D66" s="232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233"/>
      <c r="R66" s="233"/>
      <c r="S66" s="233"/>
      <c r="T66" s="233"/>
      <c r="U66" s="234"/>
    </row>
    <row r="67" spans="1:21" ht="15.75" customHeight="1" hidden="1">
      <c r="A67" s="113"/>
      <c r="B67" s="94"/>
      <c r="C67" s="274"/>
      <c r="D67" s="232"/>
      <c r="E67" s="233"/>
      <c r="F67" s="233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233"/>
      <c r="T67" s="233"/>
      <c r="U67" s="234"/>
    </row>
    <row r="68" spans="1:21" s="184" customFormat="1" ht="31.5" customHeight="1">
      <c r="A68" s="191" t="s">
        <v>583</v>
      </c>
      <c r="B68" s="93" t="s">
        <v>512</v>
      </c>
      <c r="C68" s="273">
        <f>C70+C71+C73</f>
        <v>914.7</v>
      </c>
      <c r="D68" s="238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40"/>
    </row>
    <row r="69" spans="1:21" ht="47.25" customHeight="1">
      <c r="A69" s="314" t="s">
        <v>555</v>
      </c>
      <c r="B69" s="94" t="s">
        <v>701</v>
      </c>
      <c r="C69" s="274">
        <v>715</v>
      </c>
      <c r="D69" s="232"/>
      <c r="E69" s="233"/>
      <c r="F69" s="233"/>
      <c r="G69" s="233"/>
      <c r="H69" s="233"/>
      <c r="I69" s="233"/>
      <c r="J69" s="233"/>
      <c r="K69" s="233"/>
      <c r="L69" s="233"/>
      <c r="M69" s="233"/>
      <c r="N69" s="233"/>
      <c r="O69" s="233"/>
      <c r="P69" s="233"/>
      <c r="Q69" s="233"/>
      <c r="R69" s="233"/>
      <c r="S69" s="233"/>
      <c r="T69" s="233"/>
      <c r="U69" s="234"/>
    </row>
    <row r="70" spans="1:21" s="116" customFormat="1" ht="35.25" customHeight="1">
      <c r="A70" s="114" t="s">
        <v>509</v>
      </c>
      <c r="B70" s="94" t="s">
        <v>534</v>
      </c>
      <c r="C70" s="274">
        <v>259.7</v>
      </c>
      <c r="D70" s="232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3"/>
      <c r="R70" s="233"/>
      <c r="S70" s="233"/>
      <c r="T70" s="233"/>
      <c r="U70" s="234"/>
    </row>
    <row r="71" spans="1:21" ht="36" customHeight="1" hidden="1">
      <c r="A71" s="314" t="s">
        <v>555</v>
      </c>
      <c r="B71" s="94" t="s">
        <v>701</v>
      </c>
      <c r="C71" s="274"/>
      <c r="D71" s="232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4"/>
    </row>
    <row r="72" spans="1:21" ht="33.75" customHeight="1" hidden="1">
      <c r="A72" s="114" t="s">
        <v>513</v>
      </c>
      <c r="B72" s="94" t="s">
        <v>510</v>
      </c>
      <c r="C72" s="274">
        <v>0</v>
      </c>
      <c r="D72" s="232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/>
      <c r="Q72" s="233"/>
      <c r="R72" s="233"/>
      <c r="S72" s="233"/>
      <c r="T72" s="233"/>
      <c r="U72" s="234"/>
    </row>
    <row r="73" spans="1:21" ht="34.5" customHeight="1">
      <c r="A73" s="314" t="s">
        <v>684</v>
      </c>
      <c r="B73" s="94" t="s">
        <v>534</v>
      </c>
      <c r="C73" s="274">
        <v>655</v>
      </c>
      <c r="D73" s="232"/>
      <c r="E73" s="233"/>
      <c r="F73" s="233"/>
      <c r="G73" s="233"/>
      <c r="H73" s="233"/>
      <c r="I73" s="233"/>
      <c r="J73" s="233"/>
      <c r="K73" s="233"/>
      <c r="L73" s="233"/>
      <c r="M73" s="233"/>
      <c r="N73" s="233"/>
      <c r="O73" s="233"/>
      <c r="P73" s="233"/>
      <c r="Q73" s="233"/>
      <c r="R73" s="233"/>
      <c r="S73" s="233"/>
      <c r="T73" s="233"/>
      <c r="U73" s="234"/>
    </row>
    <row r="74" spans="1:21" ht="15.75" customHeight="1" hidden="1">
      <c r="A74" s="114" t="s">
        <v>294</v>
      </c>
      <c r="B74" s="94" t="s">
        <v>268</v>
      </c>
      <c r="C74" s="274"/>
      <c r="D74" s="232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4"/>
    </row>
    <row r="75" spans="1:21" ht="15.75" customHeight="1" hidden="1">
      <c r="A75" s="174" t="s">
        <v>295</v>
      </c>
      <c r="B75" s="94" t="s">
        <v>314</v>
      </c>
      <c r="C75" s="274">
        <v>0</v>
      </c>
      <c r="D75" s="232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4"/>
    </row>
    <row r="76" spans="1:21" ht="15.75" customHeight="1" hidden="1">
      <c r="A76" s="174" t="s">
        <v>296</v>
      </c>
      <c r="B76" s="94" t="s">
        <v>268</v>
      </c>
      <c r="C76" s="274"/>
      <c r="D76" s="232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4"/>
    </row>
    <row r="77" spans="1:21" ht="126" customHeight="1" hidden="1">
      <c r="A77" s="119" t="s">
        <v>325</v>
      </c>
      <c r="B77" s="94" t="s">
        <v>268</v>
      </c>
      <c r="C77" s="274"/>
      <c r="D77" s="232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/>
      <c r="Q77" s="233"/>
      <c r="R77" s="233"/>
      <c r="S77" s="233"/>
      <c r="T77" s="233"/>
      <c r="U77" s="234"/>
    </row>
    <row r="78" spans="1:21" s="184" customFormat="1" ht="30.75">
      <c r="A78" s="191" t="s">
        <v>337</v>
      </c>
      <c r="B78" s="93" t="s">
        <v>32</v>
      </c>
      <c r="C78" s="273">
        <f>C80+C81</f>
        <v>138</v>
      </c>
      <c r="D78" s="238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40"/>
    </row>
    <row r="79" spans="1:21" ht="31.5" customHeight="1" hidden="1">
      <c r="A79" s="113" t="s">
        <v>339</v>
      </c>
      <c r="B79" s="94" t="s">
        <v>385</v>
      </c>
      <c r="C79" s="274">
        <v>0</v>
      </c>
      <c r="D79" s="232"/>
      <c r="E79" s="233"/>
      <c r="F79" s="233"/>
      <c r="G79" s="233"/>
      <c r="H79" s="233"/>
      <c r="I79" s="233"/>
      <c r="J79" s="233"/>
      <c r="K79" s="233"/>
      <c r="L79" s="233"/>
      <c r="M79" s="233"/>
      <c r="N79" s="233"/>
      <c r="O79" s="233"/>
      <c r="P79" s="233"/>
      <c r="Q79" s="233"/>
      <c r="R79" s="233"/>
      <c r="S79" s="233"/>
      <c r="T79" s="233"/>
      <c r="U79" s="234"/>
    </row>
    <row r="80" spans="1:21" ht="30.75">
      <c r="A80" s="113" t="s">
        <v>339</v>
      </c>
      <c r="B80" s="94" t="s">
        <v>37</v>
      </c>
      <c r="C80" s="279">
        <v>0.7</v>
      </c>
      <c r="D80" s="232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234"/>
    </row>
    <row r="81" spans="1:21" ht="51.75" customHeight="1">
      <c r="A81" s="83" t="s">
        <v>338</v>
      </c>
      <c r="B81" s="94" t="s">
        <v>31</v>
      </c>
      <c r="C81" s="274">
        <v>137.3</v>
      </c>
      <c r="D81" s="232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4"/>
    </row>
    <row r="82" spans="1:21" ht="15.75" customHeight="1" hidden="1">
      <c r="A82" s="113" t="s">
        <v>114</v>
      </c>
      <c r="B82" s="94"/>
      <c r="C82" s="274">
        <v>0</v>
      </c>
      <c r="D82" s="232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4"/>
    </row>
    <row r="83" spans="1:21" ht="78.75" customHeight="1" hidden="1">
      <c r="A83" s="113" t="s">
        <v>312</v>
      </c>
      <c r="B83" s="94" t="s">
        <v>385</v>
      </c>
      <c r="C83" s="274">
        <v>0</v>
      </c>
      <c r="D83" s="232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4"/>
    </row>
    <row r="84" spans="1:21" s="184" customFormat="1" ht="15">
      <c r="A84" s="183" t="s">
        <v>316</v>
      </c>
      <c r="B84" s="93" t="s">
        <v>34</v>
      </c>
      <c r="C84" s="273">
        <f>C85</f>
        <v>225.3</v>
      </c>
      <c r="D84" s="238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40"/>
    </row>
    <row r="85" spans="1:21" ht="32.25" customHeight="1">
      <c r="A85" s="113" t="s">
        <v>58</v>
      </c>
      <c r="B85" s="94" t="s">
        <v>33</v>
      </c>
      <c r="C85" s="274">
        <f>135.1+90.2</f>
        <v>225.3</v>
      </c>
      <c r="D85" s="232"/>
      <c r="E85" s="233"/>
      <c r="F85" s="233"/>
      <c r="G85" s="233"/>
      <c r="H85" s="233"/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4"/>
    </row>
    <row r="86" spans="1:21" s="184" customFormat="1" ht="15.75" customHeight="1" hidden="1">
      <c r="A86" s="183" t="s">
        <v>310</v>
      </c>
      <c r="B86" s="93" t="s">
        <v>395</v>
      </c>
      <c r="C86" s="273">
        <f>C87</f>
        <v>0</v>
      </c>
      <c r="D86" s="238"/>
      <c r="E86" s="239"/>
      <c r="F86" s="239"/>
      <c r="G86" s="239"/>
      <c r="H86" s="239"/>
      <c r="I86" s="239"/>
      <c r="J86" s="239"/>
      <c r="K86" s="239"/>
      <c r="L86" s="239"/>
      <c r="M86" s="239"/>
      <c r="N86" s="239"/>
      <c r="O86" s="239"/>
      <c r="P86" s="239"/>
      <c r="Q86" s="239"/>
      <c r="R86" s="239"/>
      <c r="S86" s="239"/>
      <c r="T86" s="239"/>
      <c r="U86" s="240"/>
    </row>
    <row r="87" spans="1:21" ht="15.75" customHeight="1" hidden="1">
      <c r="A87" s="113" t="s">
        <v>484</v>
      </c>
      <c r="B87" s="94" t="s">
        <v>386</v>
      </c>
      <c r="C87" s="274">
        <v>0</v>
      </c>
      <c r="D87" s="232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4"/>
    </row>
    <row r="88" spans="1:21" ht="15.75" customHeight="1" hidden="1">
      <c r="A88" s="113" t="s">
        <v>489</v>
      </c>
      <c r="B88" s="94" t="s">
        <v>490</v>
      </c>
      <c r="C88" s="274">
        <v>0</v>
      </c>
      <c r="D88" s="232"/>
      <c r="E88" s="233"/>
      <c r="F88" s="233"/>
      <c r="G88" s="233"/>
      <c r="H88" s="233"/>
      <c r="I88" s="233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4"/>
    </row>
    <row r="89" spans="1:21" ht="31.5" customHeight="1" hidden="1">
      <c r="A89" s="113" t="s">
        <v>340</v>
      </c>
      <c r="B89" s="94" t="s">
        <v>507</v>
      </c>
      <c r="C89" s="274">
        <f>C90</f>
        <v>0</v>
      </c>
      <c r="D89" s="232"/>
      <c r="E89" s="233"/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4"/>
    </row>
    <row r="90" spans="1:21" ht="47.25" customHeight="1" hidden="1">
      <c r="A90" s="113" t="s">
        <v>9</v>
      </c>
      <c r="B90" s="94" t="s">
        <v>508</v>
      </c>
      <c r="C90" s="274">
        <v>0</v>
      </c>
      <c r="D90" s="232"/>
      <c r="E90" s="233"/>
      <c r="F90" s="233"/>
      <c r="G90" s="233"/>
      <c r="H90" s="233"/>
      <c r="I90" s="233"/>
      <c r="J90" s="233"/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4"/>
    </row>
    <row r="91" spans="1:21" ht="15">
      <c r="A91" s="113" t="s">
        <v>491</v>
      </c>
      <c r="B91" s="94"/>
      <c r="C91" s="273">
        <f>C20+C60</f>
        <v>11505.4</v>
      </c>
      <c r="D91" s="232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4"/>
    </row>
    <row r="92" spans="1:22" ht="24.75" customHeight="1">
      <c r="A92" s="71"/>
      <c r="B92" s="29"/>
      <c r="C92" s="117"/>
      <c r="D92" s="117"/>
      <c r="E92" s="243"/>
      <c r="F92" s="243"/>
      <c r="G92" s="243"/>
      <c r="H92" s="243"/>
      <c r="I92" s="243"/>
      <c r="J92" s="243"/>
      <c r="K92" s="243"/>
      <c r="L92" s="243"/>
      <c r="M92" s="243"/>
      <c r="N92" s="243"/>
      <c r="O92" s="243"/>
      <c r="P92" s="243"/>
      <c r="Q92" s="243"/>
      <c r="R92" s="243"/>
      <c r="S92" s="243"/>
      <c r="T92" s="243"/>
      <c r="U92" s="243"/>
      <c r="V92" s="118"/>
    </row>
    <row r="93" spans="1:21" ht="12.75">
      <c r="A93" s="72"/>
      <c r="B93" s="29"/>
      <c r="C93" s="244"/>
      <c r="D93" s="117"/>
      <c r="E93" s="243"/>
      <c r="F93" s="243"/>
      <c r="G93" s="243"/>
      <c r="H93" s="243"/>
      <c r="I93" s="243"/>
      <c r="J93" s="243"/>
      <c r="K93" s="243"/>
      <c r="L93" s="243"/>
      <c r="M93" s="243"/>
      <c r="N93" s="243"/>
      <c r="O93" s="243"/>
      <c r="P93" s="243"/>
      <c r="Q93" s="243"/>
      <c r="R93" s="243"/>
      <c r="S93" s="243"/>
      <c r="T93" s="243"/>
      <c r="U93" s="243"/>
    </row>
    <row r="94" spans="1:21" ht="15.75" customHeight="1">
      <c r="A94" s="27"/>
      <c r="B94" s="23"/>
      <c r="C94" s="243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</row>
    <row r="95" spans="1:21" ht="18">
      <c r="A95" s="27"/>
      <c r="B95" s="23"/>
      <c r="C95" s="245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3"/>
      <c r="Q95" s="243"/>
      <c r="R95" s="243"/>
      <c r="S95" s="243"/>
      <c r="T95" s="243"/>
      <c r="U95" s="243"/>
    </row>
    <row r="96" spans="1:21" ht="12.75">
      <c r="A96" s="26"/>
      <c r="B96" s="23"/>
      <c r="C96" s="243"/>
      <c r="D96" s="243"/>
      <c r="E96" s="243"/>
      <c r="F96" s="243"/>
      <c r="G96" s="243"/>
      <c r="H96" s="243"/>
      <c r="I96" s="243"/>
      <c r="J96" s="243"/>
      <c r="K96" s="243"/>
      <c r="L96" s="243"/>
      <c r="M96" s="243"/>
      <c r="N96" s="243"/>
      <c r="O96" s="243"/>
      <c r="P96" s="243"/>
      <c r="Q96" s="243"/>
      <c r="R96" s="243"/>
      <c r="S96" s="243"/>
      <c r="T96" s="243"/>
      <c r="U96" s="243"/>
    </row>
    <row r="97" spans="1:21" ht="12.75">
      <c r="A97" s="27"/>
      <c r="B97" s="23"/>
      <c r="C97" s="243"/>
      <c r="D97" s="243"/>
      <c r="E97" s="243"/>
      <c r="F97" s="243"/>
      <c r="G97" s="243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</row>
    <row r="98" spans="1:21" ht="12.75">
      <c r="A98" s="28"/>
      <c r="B98" s="23"/>
      <c r="C98" s="24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</row>
    <row r="99" spans="1:21" ht="30" customHeight="1">
      <c r="A99" s="42"/>
      <c r="B99" s="29"/>
      <c r="C99" s="246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</row>
    <row r="100" spans="1:21" ht="15">
      <c r="A100" s="30"/>
      <c r="B100" s="29"/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</row>
    <row r="101" spans="1:21" ht="15.75" customHeight="1">
      <c r="A101" s="32"/>
      <c r="B101" s="25"/>
      <c r="C101" s="248"/>
      <c r="D101" s="248"/>
      <c r="E101" s="248"/>
      <c r="F101" s="248"/>
      <c r="G101" s="248"/>
      <c r="H101" s="248"/>
      <c r="I101" s="248"/>
      <c r="J101" s="248"/>
      <c r="K101" s="248"/>
      <c r="L101" s="248"/>
      <c r="M101" s="248"/>
      <c r="N101" s="248"/>
      <c r="O101" s="248"/>
      <c r="P101" s="248"/>
      <c r="Q101" s="248"/>
      <c r="R101" s="248"/>
      <c r="S101" s="248"/>
      <c r="T101" s="248"/>
      <c r="U101" s="248"/>
    </row>
    <row r="102" spans="1:21" ht="12.75">
      <c r="A102" s="25"/>
      <c r="B102" s="25"/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</row>
    <row r="103" spans="1:21" ht="15">
      <c r="A103" s="35"/>
      <c r="B103" s="25"/>
      <c r="C103" s="248"/>
      <c r="D103" s="248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</row>
    <row r="104" spans="1:21" ht="12.75">
      <c r="A104" s="25"/>
      <c r="B104" s="25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</row>
    <row r="105" spans="1:21" ht="15">
      <c r="A105" s="35"/>
      <c r="B105" s="25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248"/>
      <c r="Q105" s="248"/>
      <c r="R105" s="248"/>
      <c r="S105" s="248"/>
      <c r="T105" s="248"/>
      <c r="U105" s="248"/>
    </row>
    <row r="106" spans="1:21" ht="12.75">
      <c r="A106" s="25"/>
      <c r="B106" s="25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</row>
    <row r="107" spans="1:21" ht="12.75">
      <c r="A107" s="25"/>
      <c r="B107" s="25"/>
      <c r="C107" s="117"/>
      <c r="D107" s="117"/>
      <c r="E107" s="117"/>
      <c r="F107" s="117"/>
      <c r="G107" s="117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</row>
    <row r="108" spans="1:21" ht="12.75">
      <c r="A108" s="25"/>
      <c r="B108" s="25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</row>
    <row r="109" spans="1:21" ht="12.75">
      <c r="A109" s="25"/>
      <c r="B109" s="25"/>
      <c r="C109" s="117"/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7"/>
    </row>
    <row r="110" spans="1:21" ht="12.75">
      <c r="A110" s="25"/>
      <c r="B110" s="25"/>
      <c r="C110" s="117"/>
      <c r="D110" s="117"/>
      <c r="E110" s="117"/>
      <c r="F110" s="117"/>
      <c r="G110" s="117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7"/>
    </row>
    <row r="111" spans="1:21" ht="12.75">
      <c r="A111" s="25"/>
      <c r="B111" s="25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</row>
    <row r="112" spans="1:21" ht="12.75">
      <c r="A112" s="25"/>
      <c r="B112" s="25"/>
      <c r="C112" s="117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</row>
    <row r="113" spans="1:21" ht="12.75">
      <c r="A113" s="25"/>
      <c r="B113" s="25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7"/>
    </row>
    <row r="114" spans="1:21" ht="12.75">
      <c r="A114" s="25"/>
      <c r="B114" s="25"/>
      <c r="C114" s="117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7"/>
    </row>
    <row r="115" spans="1:21" ht="12.75">
      <c r="A115" s="36"/>
      <c r="B115" s="25"/>
      <c r="C115" s="117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7"/>
    </row>
    <row r="116" spans="1:21" ht="12.75">
      <c r="A116" s="36"/>
      <c r="B116" s="25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7"/>
    </row>
    <row r="117" spans="1:21" ht="12.75">
      <c r="A117" s="25"/>
      <c r="B117" s="25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</row>
    <row r="118" spans="1:21" ht="12.75">
      <c r="A118" s="25"/>
      <c r="B118" s="25"/>
      <c r="C118" s="117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7"/>
    </row>
    <row r="119" spans="1:21" ht="12.75">
      <c r="A119" s="25"/>
      <c r="B119" s="25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7"/>
    </row>
    <row r="120" spans="1:21" ht="12.75">
      <c r="A120" s="25"/>
      <c r="B120" s="25"/>
      <c r="C120" s="117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7"/>
    </row>
    <row r="121" spans="1:21" ht="12.75">
      <c r="A121" s="25"/>
      <c r="B121" s="25"/>
      <c r="C121" s="117"/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7"/>
    </row>
    <row r="122" spans="1:21" ht="12.75">
      <c r="A122" s="25"/>
      <c r="B122" s="25"/>
      <c r="C122" s="117"/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7"/>
    </row>
    <row r="123" spans="1:21" ht="12.75">
      <c r="A123" s="25"/>
      <c r="B123" s="25"/>
      <c r="C123" s="117"/>
      <c r="D123" s="117"/>
      <c r="E123" s="117"/>
      <c r="F123" s="117"/>
      <c r="G123" s="117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7"/>
    </row>
    <row r="124" spans="1:21" ht="12.75">
      <c r="A124" s="25"/>
      <c r="B124" s="25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</row>
    <row r="125" spans="1:21" ht="12.75">
      <c r="A125" s="25"/>
      <c r="B125" s="25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</row>
    <row r="126" spans="1:21" ht="12.75">
      <c r="A126" s="36"/>
      <c r="B126" s="25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7"/>
    </row>
    <row r="127" spans="1:21" ht="12.75">
      <c r="A127" s="36"/>
      <c r="B127" s="25"/>
      <c r="C127" s="117"/>
      <c r="D127" s="117"/>
      <c r="E127" s="117"/>
      <c r="F127" s="117"/>
      <c r="G127" s="117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7"/>
    </row>
    <row r="128" spans="1:21" ht="12.75">
      <c r="A128" s="25"/>
      <c r="B128" s="25"/>
      <c r="C128" s="117"/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7"/>
    </row>
    <row r="129" spans="1:21" ht="12.75">
      <c r="A129" s="25"/>
      <c r="B129" s="25"/>
      <c r="C129" s="117"/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7"/>
    </row>
    <row r="130" spans="1:21" ht="12.75">
      <c r="A130" s="25"/>
      <c r="B130" s="25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</row>
    <row r="131" spans="1:21" ht="12.75">
      <c r="A131" s="25"/>
      <c r="B131" s="25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</row>
    <row r="132" spans="1:21" ht="12.75">
      <c r="A132" s="25"/>
      <c r="B132" s="25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</row>
    <row r="133" spans="1:21" ht="12.75">
      <c r="A133" s="25"/>
      <c r="B133" s="25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</row>
    <row r="134" spans="1:21" ht="12.75">
      <c r="A134" s="25"/>
      <c r="B134" s="25"/>
      <c r="C134" s="250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</row>
    <row r="135" spans="1:21" ht="12.75">
      <c r="A135" s="25"/>
      <c r="B135" s="25"/>
      <c r="C135" s="250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</row>
    <row r="136" spans="1:21" ht="12.75">
      <c r="A136" s="25"/>
      <c r="B136" s="25"/>
      <c r="C136" s="248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</row>
    <row r="137" spans="1:21" ht="12.75">
      <c r="A137" s="25"/>
      <c r="B137" s="25"/>
      <c r="C137" s="248"/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7"/>
    </row>
    <row r="138" spans="1:21" ht="12.75">
      <c r="A138" s="25"/>
      <c r="B138" s="25"/>
      <c r="C138" s="117"/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7"/>
    </row>
    <row r="139" spans="1:21" ht="12.75">
      <c r="A139" s="25"/>
      <c r="B139" s="25"/>
      <c r="C139" s="248"/>
      <c r="D139" s="117"/>
      <c r="E139" s="117"/>
      <c r="F139" s="117"/>
      <c r="G139" s="117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7"/>
    </row>
    <row r="140" spans="1:21" ht="12.75">
      <c r="A140" s="25"/>
      <c r="B140" s="25"/>
      <c r="C140" s="248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7"/>
    </row>
    <row r="141" spans="1:21" ht="12.75">
      <c r="A141" s="25"/>
      <c r="B141" s="25"/>
      <c r="C141" s="117"/>
      <c r="D141" s="117"/>
      <c r="E141" s="117"/>
      <c r="F141" s="117"/>
      <c r="G141" s="117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7"/>
    </row>
    <row r="142" spans="1:21" ht="12.75">
      <c r="A142" s="25"/>
      <c r="B142" s="25"/>
      <c r="C142" s="248"/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7"/>
    </row>
    <row r="143" spans="1:21" ht="12.75">
      <c r="A143" s="25"/>
      <c r="B143" s="25"/>
      <c r="C143" s="248"/>
      <c r="D143" s="117"/>
      <c r="E143" s="117"/>
      <c r="F143" s="117"/>
      <c r="G143" s="117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7"/>
    </row>
    <row r="144" spans="1:21" ht="12.75">
      <c r="A144" s="25"/>
      <c r="B144" s="25"/>
      <c r="C144" s="117"/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7"/>
    </row>
    <row r="145" spans="1:21" ht="12.75">
      <c r="A145" s="25"/>
      <c r="B145" s="25"/>
      <c r="C145" s="117"/>
      <c r="D145" s="117"/>
      <c r="E145" s="117"/>
      <c r="F145" s="117"/>
      <c r="G145" s="117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7"/>
    </row>
    <row r="146" spans="1:21" ht="12.75">
      <c r="A146" s="25"/>
      <c r="B146" s="25"/>
      <c r="C146" s="117"/>
      <c r="D146" s="117"/>
      <c r="E146" s="117"/>
      <c r="F146" s="117"/>
      <c r="G146" s="117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7"/>
    </row>
    <row r="147" spans="1:21" ht="12.75">
      <c r="A147" s="25"/>
      <c r="B147" s="25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</row>
    <row r="148" spans="1:21" ht="12.75">
      <c r="A148" s="25"/>
      <c r="B148" s="25"/>
      <c r="C148" s="117"/>
      <c r="D148" s="117"/>
      <c r="E148" s="117"/>
      <c r="F148" s="117"/>
      <c r="G148" s="117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</row>
    <row r="149" spans="1:21" ht="12.75">
      <c r="A149" s="25"/>
      <c r="B149" s="25"/>
      <c r="C149" s="117"/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7"/>
    </row>
    <row r="150" spans="1:21" ht="12.75">
      <c r="A150" s="25"/>
      <c r="B150" s="25"/>
      <c r="C150" s="250"/>
      <c r="D150" s="117"/>
      <c r="E150" s="117"/>
      <c r="F150" s="117"/>
      <c r="G150" s="117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7"/>
    </row>
    <row r="151" spans="1:21" ht="12.75">
      <c r="A151" s="25"/>
      <c r="B151" s="25"/>
      <c r="C151" s="117"/>
      <c r="D151" s="117"/>
      <c r="E151" s="117"/>
      <c r="F151" s="117"/>
      <c r="G151" s="117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7"/>
    </row>
    <row r="152" spans="1:21" ht="12.75">
      <c r="A152" s="25"/>
      <c r="B152" s="25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7"/>
    </row>
    <row r="153" spans="1:21" ht="12.75">
      <c r="A153" s="25"/>
      <c r="B153" s="25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7"/>
    </row>
    <row r="154" spans="1:21" ht="12.75">
      <c r="A154" s="25"/>
      <c r="B154" s="25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7"/>
    </row>
  </sheetData>
  <sheetProtection/>
  <mergeCells count="25">
    <mergeCell ref="B6:H6"/>
    <mergeCell ref="B7:G7"/>
    <mergeCell ref="B8:G8"/>
    <mergeCell ref="B13:D13"/>
    <mergeCell ref="A16:U16"/>
    <mergeCell ref="A18:A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S18:S19"/>
    <mergeCell ref="T18:T19"/>
    <mergeCell ref="U18:U19"/>
    <mergeCell ref="M18:M19"/>
    <mergeCell ref="N18:N19"/>
    <mergeCell ref="O18:O19"/>
    <mergeCell ref="P18:P19"/>
    <mergeCell ref="Q18:Q19"/>
    <mergeCell ref="R18:R19"/>
  </mergeCells>
  <printOptions/>
  <pageMargins left="0.7874015748031497" right="0.3937007874015748" top="0.7874015748031497" bottom="0.7874015748031497" header="0.31496062992125984" footer="0.31496062992125984"/>
  <pageSetup fitToHeight="2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U568"/>
  <sheetViews>
    <sheetView view="pageBreakPreview" zoomScaleSheetLayoutView="100" workbookViewId="0" topLeftCell="A14">
      <selection activeCell="A16" sqref="A16"/>
    </sheetView>
  </sheetViews>
  <sheetFormatPr defaultColWidth="9.125" defaultRowHeight="12.75"/>
  <cols>
    <col min="1" max="1" width="43.50390625" style="324" customWidth="1"/>
    <col min="2" max="2" width="5.50390625" style="324" hidden="1" customWidth="1"/>
    <col min="3" max="3" width="13.375" style="353" hidden="1" customWidth="1"/>
    <col min="4" max="4" width="7.625" style="497" customWidth="1"/>
    <col min="5" max="5" width="7.375" style="497" customWidth="1"/>
    <col min="6" max="6" width="14.50390625" style="324" customWidth="1"/>
    <col min="7" max="7" width="7.125" style="324" customWidth="1"/>
    <col min="8" max="8" width="13.00390625" style="498" customWidth="1"/>
    <col min="9" max="9" width="13.375" style="498" hidden="1" customWidth="1"/>
    <col min="10" max="10" width="4.875" style="324" customWidth="1"/>
    <col min="11" max="12" width="13.375" style="498" hidden="1" customWidth="1"/>
    <col min="13" max="21" width="0" style="324" hidden="1" customWidth="1"/>
    <col min="22" max="16384" width="9.125" style="324" customWidth="1"/>
  </cols>
  <sheetData>
    <row r="1" spans="4:7" s="309" customFormat="1" ht="47.25" customHeight="1" hidden="1">
      <c r="D1" s="310"/>
      <c r="G1" s="320"/>
    </row>
    <row r="2" spans="4:9" s="309" customFormat="1" ht="15" customHeight="1" hidden="1">
      <c r="D2" s="790" t="s">
        <v>85</v>
      </c>
      <c r="E2" s="791"/>
      <c r="F2" s="791"/>
      <c r="G2" s="791"/>
      <c r="H2" s="791"/>
      <c r="I2" s="791"/>
    </row>
    <row r="3" spans="4:10" s="309" customFormat="1" ht="12.75" customHeight="1" hidden="1">
      <c r="D3" s="792" t="s">
        <v>264</v>
      </c>
      <c r="E3" s="793"/>
      <c r="F3" s="793"/>
      <c r="G3" s="793"/>
      <c r="H3" s="793"/>
      <c r="I3" s="793"/>
      <c r="J3" s="793"/>
    </row>
    <row r="4" spans="4:11" s="309" customFormat="1" ht="15" customHeight="1" hidden="1">
      <c r="D4" s="790"/>
      <c r="E4" s="794"/>
      <c r="F4" s="794"/>
      <c r="G4" s="794"/>
      <c r="H4" s="794"/>
      <c r="I4" s="794"/>
      <c r="J4" s="794"/>
      <c r="K4" s="794"/>
    </row>
    <row r="5" spans="4:10" s="309" customFormat="1" ht="15" customHeight="1" hidden="1">
      <c r="D5" s="790" t="s">
        <v>521</v>
      </c>
      <c r="E5" s="794"/>
      <c r="F5" s="794"/>
      <c r="G5" s="794"/>
      <c r="H5" s="794"/>
      <c r="I5" s="794"/>
      <c r="J5" s="794"/>
    </row>
    <row r="6" spans="4:9" s="309" customFormat="1" ht="15" customHeight="1" hidden="1">
      <c r="D6" s="795" t="s">
        <v>533</v>
      </c>
      <c r="E6" s="794"/>
      <c r="F6" s="794"/>
      <c r="G6" s="794"/>
      <c r="H6" s="794"/>
      <c r="I6" s="794"/>
    </row>
    <row r="7" spans="4:9" s="309" customFormat="1" ht="15" customHeight="1" hidden="1">
      <c r="D7" s="310"/>
      <c r="E7" s="305"/>
      <c r="F7" s="305"/>
      <c r="G7" s="305"/>
      <c r="H7" s="305"/>
      <c r="I7" s="305"/>
    </row>
    <row r="8" spans="4:9" s="309" customFormat="1" ht="15" customHeight="1" hidden="1">
      <c r="D8" s="310"/>
      <c r="E8" s="305"/>
      <c r="F8" s="305"/>
      <c r="G8" s="305"/>
      <c r="H8" s="305"/>
      <c r="I8" s="305"/>
    </row>
    <row r="9" spans="4:9" s="309" customFormat="1" ht="15" customHeight="1" hidden="1">
      <c r="D9" s="310"/>
      <c r="E9" s="305"/>
      <c r="F9" s="305"/>
      <c r="G9" s="305"/>
      <c r="H9" s="305"/>
      <c r="I9" s="305"/>
    </row>
    <row r="10" spans="4:9" s="309" customFormat="1" ht="15" customHeight="1" hidden="1">
      <c r="D10" s="310"/>
      <c r="E10" s="305"/>
      <c r="F10" s="305"/>
      <c r="G10" s="305"/>
      <c r="H10" s="305"/>
      <c r="I10" s="305"/>
    </row>
    <row r="11" spans="4:11" s="309" customFormat="1" ht="12.75" customHeight="1" hidden="1">
      <c r="D11" s="310"/>
      <c r="G11" s="320"/>
      <c r="J11" s="305"/>
      <c r="K11" s="305"/>
    </row>
    <row r="12" spans="4:7" s="309" customFormat="1" ht="15" customHeight="1" hidden="1">
      <c r="D12" s="310"/>
      <c r="G12" s="320"/>
    </row>
    <row r="13" spans="1:9" s="309" customFormat="1" ht="15" customHeight="1" hidden="1">
      <c r="A13" s="321"/>
      <c r="B13" s="321"/>
      <c r="C13" s="321"/>
      <c r="D13" s="322" t="s">
        <v>42</v>
      </c>
      <c r="E13" s="322"/>
      <c r="F13" s="322"/>
      <c r="G13" s="323"/>
      <c r="H13" s="321"/>
      <c r="I13" s="321"/>
    </row>
    <row r="14" spans="1:12" s="309" customFormat="1" ht="15" customHeight="1">
      <c r="A14" s="321"/>
      <c r="B14" s="321"/>
      <c r="C14" s="321"/>
      <c r="D14" s="322"/>
      <c r="E14" s="322"/>
      <c r="F14" s="751" t="s">
        <v>23</v>
      </c>
      <c r="G14" s="780"/>
      <c r="H14" s="780"/>
      <c r="I14" s="780"/>
      <c r="J14" s="780"/>
      <c r="K14" s="780"/>
      <c r="L14" s="718"/>
    </row>
    <row r="15" spans="1:12" s="309" customFormat="1" ht="15" customHeight="1">
      <c r="A15" s="321"/>
      <c r="B15" s="321"/>
      <c r="C15" s="321"/>
      <c r="D15" s="322"/>
      <c r="E15" s="322"/>
      <c r="F15" s="746" t="s">
        <v>264</v>
      </c>
      <c r="G15" s="747"/>
      <c r="H15" s="747"/>
      <c r="I15" s="747"/>
      <c r="J15" s="747"/>
      <c r="K15" s="747"/>
      <c r="L15" s="747"/>
    </row>
    <row r="16" spans="1:12" s="309" customFormat="1" ht="15" customHeight="1">
      <c r="A16" s="321"/>
      <c r="B16" s="321"/>
      <c r="C16" s="321"/>
      <c r="D16" s="322"/>
      <c r="E16" s="322"/>
      <c r="F16" s="746" t="s">
        <v>504</v>
      </c>
      <c r="G16" s="747"/>
      <c r="H16" s="747"/>
      <c r="I16" s="747"/>
      <c r="J16" s="747"/>
      <c r="K16" s="747"/>
      <c r="L16" s="394"/>
    </row>
    <row r="17" spans="1:12" s="309" customFormat="1" ht="14.25" customHeight="1">
      <c r="A17" s="321"/>
      <c r="B17" s="321"/>
      <c r="C17" s="321"/>
      <c r="D17" s="322"/>
      <c r="E17" s="322"/>
      <c r="F17" s="751" t="s">
        <v>697</v>
      </c>
      <c r="G17" s="780"/>
      <c r="H17" s="780"/>
      <c r="I17" s="780"/>
      <c r="J17" s="780"/>
      <c r="K17" s="780"/>
      <c r="L17" s="718"/>
    </row>
    <row r="18" spans="1:9" s="309" customFormat="1" ht="15" customHeight="1" hidden="1">
      <c r="A18" s="321"/>
      <c r="B18" s="321"/>
      <c r="C18" s="321"/>
      <c r="D18" s="322"/>
      <c r="E18" s="322"/>
      <c r="F18" s="322"/>
      <c r="G18" s="323"/>
      <c r="H18" s="321"/>
      <c r="I18" s="321"/>
    </row>
    <row r="19" spans="1:12" s="309" customFormat="1" ht="14.25" customHeight="1">
      <c r="A19" s="25"/>
      <c r="B19" s="25"/>
      <c r="C19" s="25"/>
      <c r="D19" s="549"/>
      <c r="E19" s="549"/>
      <c r="F19" s="781" t="s">
        <v>322</v>
      </c>
      <c r="G19" s="781"/>
      <c r="H19" s="781"/>
      <c r="I19" s="549">
        <v>2</v>
      </c>
      <c r="K19" s="321"/>
      <c r="L19" s="321"/>
    </row>
    <row r="20" spans="1:12" s="309" customFormat="1" ht="14.25" customHeight="1">
      <c r="A20" s="25"/>
      <c r="B20" s="25"/>
      <c r="C20" s="25"/>
      <c r="D20" s="549"/>
      <c r="E20" s="550"/>
      <c r="F20" s="746" t="s">
        <v>264</v>
      </c>
      <c r="G20" s="747"/>
      <c r="H20" s="747"/>
      <c r="I20" s="747"/>
      <c r="J20" s="747"/>
      <c r="K20" s="747"/>
      <c r="L20" s="747"/>
    </row>
    <row r="21" spans="1:12" s="309" customFormat="1" ht="15" customHeight="1">
      <c r="A21" s="25"/>
      <c r="B21" s="25"/>
      <c r="C21" s="25"/>
      <c r="D21" s="549"/>
      <c r="E21" s="549"/>
      <c r="F21" s="746" t="s">
        <v>504</v>
      </c>
      <c r="G21" s="747"/>
      <c r="H21" s="747"/>
      <c r="I21" s="747"/>
      <c r="J21" s="747"/>
      <c r="K21" s="747"/>
      <c r="L21" s="394"/>
    </row>
    <row r="22" spans="1:12" s="309" customFormat="1" ht="14.25" customHeight="1">
      <c r="A22" s="25"/>
      <c r="B22" s="25"/>
      <c r="C22" s="25"/>
      <c r="D22" s="549"/>
      <c r="E22" s="549"/>
      <c r="F22" s="751" t="s">
        <v>667</v>
      </c>
      <c r="G22" s="780"/>
      <c r="H22" s="780"/>
      <c r="I22" s="780"/>
      <c r="J22" s="780"/>
      <c r="K22" s="780"/>
      <c r="L22" s="718"/>
    </row>
    <row r="23" spans="1:9" s="309" customFormat="1" ht="18">
      <c r="A23" s="25"/>
      <c r="B23" s="25"/>
      <c r="C23" s="25"/>
      <c r="D23" s="716"/>
      <c r="E23" s="716"/>
      <c r="F23" s="716"/>
      <c r="G23" s="716"/>
      <c r="H23" s="716"/>
      <c r="I23" s="716"/>
    </row>
    <row r="24" spans="1:21" ht="49.5" customHeight="1">
      <c r="A24" s="782" t="s">
        <v>590</v>
      </c>
      <c r="B24" s="782"/>
      <c r="C24" s="782"/>
      <c r="D24" s="782"/>
      <c r="E24" s="782"/>
      <c r="F24" s="782"/>
      <c r="G24" s="782"/>
      <c r="H24" s="782"/>
      <c r="I24" s="782"/>
      <c r="K24" s="324"/>
      <c r="L24" s="324"/>
      <c r="T24" s="340">
        <f>H29+152.1</f>
        <v>12078.089999999998</v>
      </c>
      <c r="U24" s="340" t="e">
        <f>I29+305.5</f>
        <v>#REF!</v>
      </c>
    </row>
    <row r="25" spans="1:12" ht="14.25" customHeight="1">
      <c r="A25" s="551"/>
      <c r="B25" s="551"/>
      <c r="C25" s="49"/>
      <c r="D25" s="552"/>
      <c r="E25" s="552"/>
      <c r="F25" s="553"/>
      <c r="G25" s="553"/>
      <c r="H25" s="70"/>
      <c r="I25" s="70"/>
      <c r="K25" s="326"/>
      <c r="L25" s="326"/>
    </row>
    <row r="26" spans="1:17" ht="36" customHeight="1">
      <c r="A26" s="783" t="s">
        <v>206</v>
      </c>
      <c r="B26" s="554"/>
      <c r="C26" s="785" t="s">
        <v>123</v>
      </c>
      <c r="D26" s="786"/>
      <c r="E26" s="786"/>
      <c r="F26" s="786"/>
      <c r="G26" s="787"/>
      <c r="H26" s="555" t="s">
        <v>157</v>
      </c>
      <c r="I26" s="556" t="s">
        <v>157</v>
      </c>
      <c r="K26" s="328" t="s">
        <v>179</v>
      </c>
      <c r="L26" s="328" t="s">
        <v>179</v>
      </c>
      <c r="N26" s="788" t="s">
        <v>74</v>
      </c>
      <c r="O26" s="789"/>
      <c r="P26" s="788" t="s">
        <v>75</v>
      </c>
      <c r="Q26" s="789"/>
    </row>
    <row r="27" spans="1:17" ht="25.5" customHeight="1">
      <c r="A27" s="784"/>
      <c r="B27" s="554"/>
      <c r="C27" s="556" t="s">
        <v>124</v>
      </c>
      <c r="D27" s="557" t="s">
        <v>662</v>
      </c>
      <c r="E27" s="556" t="s">
        <v>663</v>
      </c>
      <c r="F27" s="556" t="s">
        <v>154</v>
      </c>
      <c r="G27" s="556" t="s">
        <v>155</v>
      </c>
      <c r="H27" s="556">
        <v>2021</v>
      </c>
      <c r="I27" s="556">
        <v>2021</v>
      </c>
      <c r="K27" s="328">
        <v>2018</v>
      </c>
      <c r="L27" s="328">
        <v>2019</v>
      </c>
      <c r="N27" s="328">
        <v>2018</v>
      </c>
      <c r="O27" s="328">
        <v>2019</v>
      </c>
      <c r="P27" s="328">
        <v>2018</v>
      </c>
      <c r="Q27" s="328">
        <v>2019</v>
      </c>
    </row>
    <row r="28" spans="1:17" s="329" customFormat="1" ht="12.75" customHeight="1">
      <c r="A28" s="554">
        <v>1</v>
      </c>
      <c r="B28" s="554"/>
      <c r="C28" s="558">
        <v>2</v>
      </c>
      <c r="D28" s="554">
        <v>2</v>
      </c>
      <c r="E28" s="554">
        <v>3</v>
      </c>
      <c r="F28" s="554"/>
      <c r="G28" s="554">
        <v>5</v>
      </c>
      <c r="H28" s="554">
        <v>6</v>
      </c>
      <c r="I28" s="554">
        <v>7</v>
      </c>
      <c r="K28" s="327">
        <v>7</v>
      </c>
      <c r="L28" s="327">
        <v>7</v>
      </c>
      <c r="N28" s="467"/>
      <c r="O28" s="467"/>
      <c r="P28" s="467"/>
      <c r="Q28" s="467"/>
    </row>
    <row r="29" spans="1:17" s="353" customFormat="1" ht="14.25" customHeight="1">
      <c r="A29" s="559" t="s">
        <v>28</v>
      </c>
      <c r="B29" s="560"/>
      <c r="C29" s="45" t="s">
        <v>245</v>
      </c>
      <c r="D29" s="45"/>
      <c r="E29" s="45"/>
      <c r="F29" s="45"/>
      <c r="G29" s="46"/>
      <c r="H29" s="561">
        <f>H30+H103+H114+H120+H146+H200+H208+H242+0.73+H253</f>
        <v>11925.989999999998</v>
      </c>
      <c r="I29" s="52" t="e">
        <f>I30+I103+#REF!+I120+I146+I200+I208+I242+I248+I253</f>
        <v>#REF!</v>
      </c>
      <c r="J29" s="333"/>
      <c r="K29" s="332" t="e">
        <f>K30+K103+#REF!+K120+K146+K200+K208+K242+K248+K253</f>
        <v>#REF!</v>
      </c>
      <c r="L29" s="332" t="e">
        <f>L30+L103+#REF!+L120+L146+L200+L208+L242+L248+L253</f>
        <v>#REF!</v>
      </c>
      <c r="N29" s="468" t="e">
        <f>H29-K29</f>
        <v>#REF!</v>
      </c>
      <c r="O29" s="468" t="e">
        <f>I29-L29</f>
        <v>#REF!</v>
      </c>
      <c r="P29" s="468" t="e">
        <f>H29/K29*100</f>
        <v>#REF!</v>
      </c>
      <c r="Q29" s="468" t="e">
        <f>I29/L29*100</f>
        <v>#REF!</v>
      </c>
    </row>
    <row r="30" spans="1:17" s="353" customFormat="1" ht="15" customHeight="1">
      <c r="A30" s="559" t="s">
        <v>15</v>
      </c>
      <c r="B30" s="560"/>
      <c r="C30" s="45" t="s">
        <v>245</v>
      </c>
      <c r="D30" s="45" t="s">
        <v>211</v>
      </c>
      <c r="E30" s="45"/>
      <c r="F30" s="45"/>
      <c r="G30" s="46"/>
      <c r="H30" s="561">
        <f>H31+H41+H77+H82+H73</f>
        <v>5438.119999999999</v>
      </c>
      <c r="I30" s="52">
        <f>I31+I41+I77+I82+I73</f>
        <v>2828.1</v>
      </c>
      <c r="J30" s="334"/>
      <c r="K30" s="332">
        <f>K31+K41+K77+K82+K73</f>
        <v>3771.7000000000003</v>
      </c>
      <c r="L30" s="332">
        <f>L31+L41+L77+L82+L73</f>
        <v>3771.7000000000003</v>
      </c>
      <c r="N30" s="468">
        <f aca="true" t="shared" si="0" ref="N30:O101">H30-K30</f>
        <v>1666.4199999999987</v>
      </c>
      <c r="O30" s="468">
        <f t="shared" si="0"/>
        <v>-943.6000000000004</v>
      </c>
      <c r="P30" s="468">
        <f aca="true" t="shared" si="1" ref="P30:Q101">H30/K30*100</f>
        <v>144.18219900840467</v>
      </c>
      <c r="Q30" s="468">
        <f t="shared" si="1"/>
        <v>74.98210356072858</v>
      </c>
    </row>
    <row r="31" spans="1:17" ht="27.75" customHeight="1">
      <c r="A31" s="562" t="s">
        <v>50</v>
      </c>
      <c r="B31" s="254"/>
      <c r="C31" s="45" t="s">
        <v>245</v>
      </c>
      <c r="D31" s="45" t="s">
        <v>211</v>
      </c>
      <c r="E31" s="45" t="s">
        <v>212</v>
      </c>
      <c r="F31" s="45" t="s">
        <v>693</v>
      </c>
      <c r="G31" s="46"/>
      <c r="H31" s="561">
        <f>H32</f>
        <v>846.3</v>
      </c>
      <c r="I31" s="52">
        <f>I32</f>
        <v>700</v>
      </c>
      <c r="K31" s="332">
        <f>K32</f>
        <v>728.7</v>
      </c>
      <c r="L31" s="332">
        <f>L32</f>
        <v>728.7</v>
      </c>
      <c r="N31" s="468">
        <f t="shared" si="0"/>
        <v>117.59999999999991</v>
      </c>
      <c r="O31" s="468">
        <f t="shared" si="0"/>
        <v>-28.700000000000045</v>
      </c>
      <c r="P31" s="468">
        <f t="shared" si="1"/>
        <v>116.13832853025936</v>
      </c>
      <c r="Q31" s="468">
        <f t="shared" si="1"/>
        <v>96.06147934678194</v>
      </c>
    </row>
    <row r="32" spans="1:17" ht="39">
      <c r="A32" s="562" t="s">
        <v>52</v>
      </c>
      <c r="B32" s="254"/>
      <c r="C32" s="45" t="s">
        <v>245</v>
      </c>
      <c r="D32" s="45" t="s">
        <v>211</v>
      </c>
      <c r="E32" s="45" t="s">
        <v>212</v>
      </c>
      <c r="F32" s="45" t="s">
        <v>453</v>
      </c>
      <c r="G32" s="46"/>
      <c r="H32" s="561">
        <f>H33</f>
        <v>846.3</v>
      </c>
      <c r="I32" s="52">
        <f>I33</f>
        <v>700</v>
      </c>
      <c r="K32" s="332">
        <f>K33</f>
        <v>728.7</v>
      </c>
      <c r="L32" s="332">
        <f>L33</f>
        <v>728.7</v>
      </c>
      <c r="N32" s="468">
        <f t="shared" si="0"/>
        <v>117.59999999999991</v>
      </c>
      <c r="O32" s="468">
        <f t="shared" si="0"/>
        <v>-28.700000000000045</v>
      </c>
      <c r="P32" s="468">
        <f t="shared" si="1"/>
        <v>116.13832853025936</v>
      </c>
      <c r="Q32" s="468">
        <f t="shared" si="1"/>
        <v>96.06147934678194</v>
      </c>
    </row>
    <row r="33" spans="1:17" ht="13.5" customHeight="1">
      <c r="A33" s="563" t="s">
        <v>213</v>
      </c>
      <c r="B33" s="551"/>
      <c r="C33" s="45" t="s">
        <v>245</v>
      </c>
      <c r="D33" s="45" t="s">
        <v>211</v>
      </c>
      <c r="E33" s="45" t="s">
        <v>212</v>
      </c>
      <c r="F33" s="45" t="s">
        <v>440</v>
      </c>
      <c r="G33" s="46"/>
      <c r="H33" s="561">
        <f>H34+H36+H38</f>
        <v>846.3</v>
      </c>
      <c r="I33" s="52">
        <f>I34+I36+I38</f>
        <v>700</v>
      </c>
      <c r="K33" s="332">
        <f>K34+K36+K38</f>
        <v>728.7</v>
      </c>
      <c r="L33" s="332">
        <f>L34+L36+L38</f>
        <v>728.7</v>
      </c>
      <c r="N33" s="468">
        <f t="shared" si="0"/>
        <v>117.59999999999991</v>
      </c>
      <c r="O33" s="468">
        <f t="shared" si="0"/>
        <v>-28.700000000000045</v>
      </c>
      <c r="P33" s="468">
        <f t="shared" si="1"/>
        <v>116.13832853025936</v>
      </c>
      <c r="Q33" s="468">
        <f t="shared" si="1"/>
        <v>96.06147934678194</v>
      </c>
    </row>
    <row r="34" spans="1:17" ht="26.25" hidden="1">
      <c r="A34" s="564" t="s">
        <v>442</v>
      </c>
      <c r="B34" s="255"/>
      <c r="C34" s="46" t="s">
        <v>245</v>
      </c>
      <c r="D34" s="46" t="s">
        <v>211</v>
      </c>
      <c r="E34" s="46" t="s">
        <v>212</v>
      </c>
      <c r="F34" s="46" t="s">
        <v>441</v>
      </c>
      <c r="G34" s="46"/>
      <c r="H34" s="565">
        <f>H35</f>
        <v>0</v>
      </c>
      <c r="I34" s="51">
        <f>I35</f>
        <v>0</v>
      </c>
      <c r="K34" s="337">
        <f>K35</f>
        <v>0</v>
      </c>
      <c r="L34" s="337">
        <f>L35</f>
        <v>0</v>
      </c>
      <c r="N34" s="468">
        <f t="shared" si="0"/>
        <v>0</v>
      </c>
      <c r="O34" s="468">
        <f t="shared" si="0"/>
        <v>0</v>
      </c>
      <c r="P34" s="468" t="e">
        <f t="shared" si="1"/>
        <v>#DIV/0!</v>
      </c>
      <c r="Q34" s="468" t="e">
        <f t="shared" si="1"/>
        <v>#DIV/0!</v>
      </c>
    </row>
    <row r="35" spans="1:17" ht="66" hidden="1">
      <c r="A35" s="564" t="s">
        <v>198</v>
      </c>
      <c r="B35" s="255"/>
      <c r="C35" s="46" t="s">
        <v>245</v>
      </c>
      <c r="D35" s="46" t="s">
        <v>211</v>
      </c>
      <c r="E35" s="46" t="s">
        <v>212</v>
      </c>
      <c r="F35" s="46" t="s">
        <v>441</v>
      </c>
      <c r="G35" s="46" t="s">
        <v>199</v>
      </c>
      <c r="H35" s="565"/>
      <c r="I35" s="51"/>
      <c r="K35" s="337"/>
      <c r="L35" s="337"/>
      <c r="N35" s="468">
        <f t="shared" si="0"/>
        <v>0</v>
      </c>
      <c r="O35" s="468">
        <f t="shared" si="0"/>
        <v>0</v>
      </c>
      <c r="P35" s="468" t="e">
        <f t="shared" si="1"/>
        <v>#DIV/0!</v>
      </c>
      <c r="Q35" s="468" t="e">
        <f t="shared" si="1"/>
        <v>#DIV/0!</v>
      </c>
    </row>
    <row r="36" spans="1:17" ht="15" customHeight="1">
      <c r="A36" s="566" t="s">
        <v>444</v>
      </c>
      <c r="B36" s="44"/>
      <c r="C36" s="46" t="s">
        <v>245</v>
      </c>
      <c r="D36" s="46" t="s">
        <v>211</v>
      </c>
      <c r="E36" s="46" t="s">
        <v>212</v>
      </c>
      <c r="F36" s="46" t="s">
        <v>443</v>
      </c>
      <c r="G36" s="46"/>
      <c r="H36" s="567">
        <f>H37</f>
        <v>846.3</v>
      </c>
      <c r="I36" s="227">
        <f>I37</f>
        <v>700</v>
      </c>
      <c r="K36" s="339">
        <f>K37</f>
        <v>728.7</v>
      </c>
      <c r="L36" s="339">
        <f>L37</f>
        <v>728.7</v>
      </c>
      <c r="N36" s="468">
        <f t="shared" si="0"/>
        <v>117.59999999999991</v>
      </c>
      <c r="O36" s="468">
        <f t="shared" si="0"/>
        <v>-28.700000000000045</v>
      </c>
      <c r="P36" s="468">
        <f t="shared" si="1"/>
        <v>116.13832853025936</v>
      </c>
      <c r="Q36" s="468">
        <f t="shared" si="1"/>
        <v>96.06147934678194</v>
      </c>
    </row>
    <row r="37" spans="1:17" ht="65.25" customHeight="1">
      <c r="A37" s="568" t="s">
        <v>198</v>
      </c>
      <c r="B37" s="569"/>
      <c r="C37" s="46" t="s">
        <v>245</v>
      </c>
      <c r="D37" s="46" t="s">
        <v>211</v>
      </c>
      <c r="E37" s="46" t="s">
        <v>212</v>
      </c>
      <c r="F37" s="46" t="s">
        <v>443</v>
      </c>
      <c r="G37" s="46" t="s">
        <v>199</v>
      </c>
      <c r="H37" s="565">
        <v>846.3</v>
      </c>
      <c r="I37" s="51">
        <v>700</v>
      </c>
      <c r="J37" s="340"/>
      <c r="K37" s="337">
        <v>728.7</v>
      </c>
      <c r="L37" s="337">
        <v>728.7</v>
      </c>
      <c r="N37" s="468">
        <f t="shared" si="0"/>
        <v>117.59999999999991</v>
      </c>
      <c r="O37" s="468">
        <f t="shared" si="0"/>
        <v>-28.700000000000045</v>
      </c>
      <c r="P37" s="468">
        <f t="shared" si="1"/>
        <v>116.13832853025936</v>
      </c>
      <c r="Q37" s="468">
        <f t="shared" si="1"/>
        <v>96.06147934678194</v>
      </c>
    </row>
    <row r="38" spans="1:17" ht="39" hidden="1">
      <c r="A38" s="570" t="s">
        <v>348</v>
      </c>
      <c r="B38" s="571"/>
      <c r="C38" s="46" t="s">
        <v>245</v>
      </c>
      <c r="D38" s="46" t="s">
        <v>211</v>
      </c>
      <c r="E38" s="46" t="s">
        <v>212</v>
      </c>
      <c r="F38" s="46" t="s">
        <v>102</v>
      </c>
      <c r="G38" s="46"/>
      <c r="H38" s="565">
        <f>H39</f>
        <v>0</v>
      </c>
      <c r="I38" s="51">
        <f>I39</f>
        <v>0</v>
      </c>
      <c r="K38" s="337">
        <f>K39</f>
        <v>0</v>
      </c>
      <c r="L38" s="337">
        <f>L39</f>
        <v>0</v>
      </c>
      <c r="N38" s="468">
        <f t="shared" si="0"/>
        <v>0</v>
      </c>
      <c r="O38" s="468">
        <f t="shared" si="0"/>
        <v>0</v>
      </c>
      <c r="P38" s="468" t="e">
        <f t="shared" si="1"/>
        <v>#DIV/0!</v>
      </c>
      <c r="Q38" s="468" t="e">
        <f t="shared" si="1"/>
        <v>#DIV/0!</v>
      </c>
    </row>
    <row r="39" spans="1:17" ht="75.75" customHeight="1" hidden="1">
      <c r="A39" s="568" t="s">
        <v>198</v>
      </c>
      <c r="B39" s="569"/>
      <c r="C39" s="46" t="s">
        <v>245</v>
      </c>
      <c r="D39" s="46" t="s">
        <v>211</v>
      </c>
      <c r="E39" s="46" t="s">
        <v>212</v>
      </c>
      <c r="F39" s="46" t="s">
        <v>102</v>
      </c>
      <c r="G39" s="46" t="s">
        <v>199</v>
      </c>
      <c r="H39" s="572"/>
      <c r="I39" s="256"/>
      <c r="K39" s="341"/>
      <c r="L39" s="341"/>
      <c r="N39" s="468">
        <f t="shared" si="0"/>
        <v>0</v>
      </c>
      <c r="O39" s="468">
        <f t="shared" si="0"/>
        <v>0</v>
      </c>
      <c r="P39" s="468" t="e">
        <f t="shared" si="1"/>
        <v>#DIV/0!</v>
      </c>
      <c r="Q39" s="468" t="e">
        <f t="shared" si="1"/>
        <v>#DIV/0!</v>
      </c>
    </row>
    <row r="40" spans="1:17" ht="10.5" customHeight="1" hidden="1">
      <c r="A40" s="566" t="s">
        <v>218</v>
      </c>
      <c r="B40" s="44"/>
      <c r="C40" s="46" t="s">
        <v>245</v>
      </c>
      <c r="D40" s="46" t="s">
        <v>211</v>
      </c>
      <c r="E40" s="46" t="s">
        <v>212</v>
      </c>
      <c r="F40" s="46" t="s">
        <v>53</v>
      </c>
      <c r="G40" s="46" t="s">
        <v>199</v>
      </c>
      <c r="H40" s="572"/>
      <c r="I40" s="256"/>
      <c r="K40" s="341"/>
      <c r="L40" s="341"/>
      <c r="N40" s="468">
        <f t="shared" si="0"/>
        <v>0</v>
      </c>
      <c r="O40" s="468">
        <f t="shared" si="0"/>
        <v>0</v>
      </c>
      <c r="P40" s="468" t="e">
        <f t="shared" si="1"/>
        <v>#DIV/0!</v>
      </c>
      <c r="Q40" s="468" t="e">
        <f t="shared" si="1"/>
        <v>#DIV/0!</v>
      </c>
    </row>
    <row r="41" spans="1:17" s="343" customFormat="1" ht="53.25" customHeight="1">
      <c r="A41" s="559" t="s">
        <v>55</v>
      </c>
      <c r="B41" s="560"/>
      <c r="C41" s="45" t="s">
        <v>245</v>
      </c>
      <c r="D41" s="45" t="s">
        <v>211</v>
      </c>
      <c r="E41" s="45" t="s">
        <v>223</v>
      </c>
      <c r="F41" s="45"/>
      <c r="G41" s="45"/>
      <c r="H41" s="573">
        <f>H42</f>
        <v>4372.129999999999</v>
      </c>
      <c r="I41" s="257">
        <f>I42</f>
        <v>2123.4</v>
      </c>
      <c r="K41" s="342">
        <f>K42</f>
        <v>3038.4</v>
      </c>
      <c r="L41" s="342">
        <f>L42</f>
        <v>3038.4</v>
      </c>
      <c r="N41" s="468">
        <f t="shared" si="0"/>
        <v>1333.729999999999</v>
      </c>
      <c r="O41" s="468">
        <f t="shared" si="0"/>
        <v>-915</v>
      </c>
      <c r="P41" s="468">
        <f t="shared" si="1"/>
        <v>143.89580042127432</v>
      </c>
      <c r="Q41" s="468">
        <f t="shared" si="1"/>
        <v>69.88546603475514</v>
      </c>
    </row>
    <row r="42" spans="1:17" s="343" customFormat="1" ht="39">
      <c r="A42" s="562" t="s">
        <v>52</v>
      </c>
      <c r="B42" s="254"/>
      <c r="C42" s="45" t="s">
        <v>245</v>
      </c>
      <c r="D42" s="45" t="s">
        <v>211</v>
      </c>
      <c r="E42" s="45" t="s">
        <v>223</v>
      </c>
      <c r="F42" s="45" t="s">
        <v>453</v>
      </c>
      <c r="G42" s="45"/>
      <c r="H42" s="561">
        <f>H51+H43</f>
        <v>4372.129999999999</v>
      </c>
      <c r="I42" s="52">
        <f>I51</f>
        <v>2123.4</v>
      </c>
      <c r="J42" s="344"/>
      <c r="K42" s="332">
        <f>K51</f>
        <v>3038.4</v>
      </c>
      <c r="L42" s="332">
        <f>L51</f>
        <v>3038.4</v>
      </c>
      <c r="N42" s="468">
        <f t="shared" si="0"/>
        <v>1333.729999999999</v>
      </c>
      <c r="O42" s="468">
        <f t="shared" si="0"/>
        <v>-915</v>
      </c>
      <c r="P42" s="468">
        <f t="shared" si="1"/>
        <v>143.89580042127432</v>
      </c>
      <c r="Q42" s="468">
        <f t="shared" si="1"/>
        <v>69.88546603475514</v>
      </c>
    </row>
    <row r="43" spans="1:17" s="343" customFormat="1" ht="26.25">
      <c r="A43" s="564" t="s">
        <v>95</v>
      </c>
      <c r="B43" s="255"/>
      <c r="C43" s="46" t="s">
        <v>245</v>
      </c>
      <c r="D43" s="46" t="s">
        <v>211</v>
      </c>
      <c r="E43" s="46" t="s">
        <v>223</v>
      </c>
      <c r="F43" s="46" t="s">
        <v>454</v>
      </c>
      <c r="G43" s="46"/>
      <c r="H43" s="572">
        <f>H44</f>
        <v>0.7</v>
      </c>
      <c r="I43" s="52"/>
      <c r="J43" s="344"/>
      <c r="K43" s="332"/>
      <c r="L43" s="332"/>
      <c r="N43" s="468"/>
      <c r="O43" s="468"/>
      <c r="P43" s="468"/>
      <c r="Q43" s="468"/>
    </row>
    <row r="44" spans="1:17" s="343" customFormat="1" ht="64.5" customHeight="1">
      <c r="A44" s="574" t="s">
        <v>317</v>
      </c>
      <c r="B44" s="541"/>
      <c r="C44" s="46" t="s">
        <v>245</v>
      </c>
      <c r="D44" s="46" t="s">
        <v>211</v>
      </c>
      <c r="E44" s="46" t="s">
        <v>223</v>
      </c>
      <c r="F44" s="46" t="s">
        <v>455</v>
      </c>
      <c r="G44" s="45"/>
      <c r="H44" s="572">
        <f>H45</f>
        <v>0.7</v>
      </c>
      <c r="I44" s="52"/>
      <c r="J44" s="344"/>
      <c r="K44" s="332"/>
      <c r="L44" s="332"/>
      <c r="N44" s="468"/>
      <c r="O44" s="468"/>
      <c r="P44" s="468"/>
      <c r="Q44" s="468"/>
    </row>
    <row r="45" spans="1:17" s="343" customFormat="1" ht="26.25" customHeight="1">
      <c r="A45" s="566" t="s">
        <v>319</v>
      </c>
      <c r="B45" s="44"/>
      <c r="C45" s="46" t="s">
        <v>245</v>
      </c>
      <c r="D45" s="46" t="s">
        <v>211</v>
      </c>
      <c r="E45" s="46" t="s">
        <v>223</v>
      </c>
      <c r="F45" s="46" t="s">
        <v>455</v>
      </c>
      <c r="G45" s="46" t="s">
        <v>215</v>
      </c>
      <c r="H45" s="572">
        <v>0.7</v>
      </c>
      <c r="I45" s="52"/>
      <c r="J45" s="344"/>
      <c r="K45" s="332"/>
      <c r="L45" s="332"/>
      <c r="N45" s="468"/>
      <c r="O45" s="468"/>
      <c r="P45" s="468"/>
      <c r="Q45" s="468"/>
    </row>
    <row r="46" spans="1:17" s="343" customFormat="1" ht="17.25" hidden="1">
      <c r="A46" s="562"/>
      <c r="B46" s="254"/>
      <c r="C46" s="45"/>
      <c r="D46" s="45"/>
      <c r="E46" s="45"/>
      <c r="F46" s="45"/>
      <c r="G46" s="45"/>
      <c r="H46" s="561"/>
      <c r="I46" s="52"/>
      <c r="J46" s="344"/>
      <c r="K46" s="332"/>
      <c r="L46" s="332"/>
      <c r="N46" s="468"/>
      <c r="O46" s="468"/>
      <c r="P46" s="468"/>
      <c r="Q46" s="468"/>
    </row>
    <row r="47" spans="1:17" s="343" customFormat="1" ht="17.25" hidden="1">
      <c r="A47" s="562"/>
      <c r="B47" s="254"/>
      <c r="C47" s="45"/>
      <c r="D47" s="45"/>
      <c r="E47" s="45"/>
      <c r="F47" s="45"/>
      <c r="G47" s="45"/>
      <c r="H47" s="561"/>
      <c r="I47" s="52"/>
      <c r="J47" s="344"/>
      <c r="K47" s="332"/>
      <c r="L47" s="332"/>
      <c r="N47" s="468"/>
      <c r="O47" s="468"/>
      <c r="P47" s="468"/>
      <c r="Q47" s="468"/>
    </row>
    <row r="48" spans="1:17" s="343" customFormat="1" ht="17.25" hidden="1">
      <c r="A48" s="562"/>
      <c r="B48" s="254"/>
      <c r="C48" s="45"/>
      <c r="D48" s="45"/>
      <c r="E48" s="45"/>
      <c r="F48" s="45"/>
      <c r="G48" s="45"/>
      <c r="H48" s="561"/>
      <c r="I48" s="52"/>
      <c r="J48" s="344"/>
      <c r="K48" s="332"/>
      <c r="L48" s="332"/>
      <c r="N48" s="468"/>
      <c r="O48" s="468"/>
      <c r="P48" s="468"/>
      <c r="Q48" s="468"/>
    </row>
    <row r="49" spans="1:17" s="343" customFormat="1" ht="17.25" hidden="1">
      <c r="A49" s="562"/>
      <c r="B49" s="254"/>
      <c r="C49" s="45"/>
      <c r="D49" s="45"/>
      <c r="E49" s="45"/>
      <c r="F49" s="45"/>
      <c r="G49" s="45"/>
      <c r="H49" s="561"/>
      <c r="I49" s="52"/>
      <c r="J49" s="344"/>
      <c r="K49" s="332"/>
      <c r="L49" s="332"/>
      <c r="N49" s="468"/>
      <c r="O49" s="468"/>
      <c r="P49" s="468"/>
      <c r="Q49" s="468"/>
    </row>
    <row r="50" spans="1:17" s="343" customFormat="1" ht="17.25" hidden="1">
      <c r="A50" s="562"/>
      <c r="B50" s="254"/>
      <c r="C50" s="45"/>
      <c r="D50" s="45"/>
      <c r="E50" s="45"/>
      <c r="F50" s="45"/>
      <c r="G50" s="45"/>
      <c r="H50" s="561"/>
      <c r="I50" s="52"/>
      <c r="J50" s="344"/>
      <c r="K50" s="332"/>
      <c r="L50" s="332"/>
      <c r="N50" s="468"/>
      <c r="O50" s="468"/>
      <c r="P50" s="468"/>
      <c r="Q50" s="468"/>
    </row>
    <row r="51" spans="1:17" ht="12.75" customHeight="1">
      <c r="A51" s="564" t="s">
        <v>224</v>
      </c>
      <c r="B51" s="255"/>
      <c r="C51" s="46" t="s">
        <v>245</v>
      </c>
      <c r="D51" s="46" t="s">
        <v>211</v>
      </c>
      <c r="E51" s="46" t="s">
        <v>223</v>
      </c>
      <c r="F51" s="46" t="s">
        <v>445</v>
      </c>
      <c r="G51" s="46"/>
      <c r="H51" s="572">
        <f>H52+H57+H70</f>
        <v>4371.429999999999</v>
      </c>
      <c r="I51" s="256">
        <f>I52+I57+I70</f>
        <v>2123.4</v>
      </c>
      <c r="K51" s="341">
        <f>K52+K57+K70</f>
        <v>3038.4</v>
      </c>
      <c r="L51" s="341">
        <f>L52+L57+L70</f>
        <v>3038.4</v>
      </c>
      <c r="N51" s="468">
        <f t="shared" si="0"/>
        <v>1333.0299999999993</v>
      </c>
      <c r="O51" s="468">
        <f t="shared" si="0"/>
        <v>-915</v>
      </c>
      <c r="P51" s="468">
        <f t="shared" si="1"/>
        <v>143.87276197998943</v>
      </c>
      <c r="Q51" s="468">
        <f t="shared" si="1"/>
        <v>69.88546603475514</v>
      </c>
    </row>
    <row r="52" spans="1:17" ht="26.25" hidden="1">
      <c r="A52" s="564" t="s">
        <v>442</v>
      </c>
      <c r="B52" s="255"/>
      <c r="C52" s="46" t="s">
        <v>245</v>
      </c>
      <c r="D52" s="46" t="s">
        <v>211</v>
      </c>
      <c r="E52" s="46" t="s">
        <v>223</v>
      </c>
      <c r="F52" s="46" t="s">
        <v>446</v>
      </c>
      <c r="G52" s="46"/>
      <c r="H52" s="567">
        <f>H53</f>
        <v>0</v>
      </c>
      <c r="I52" s="227">
        <f>I53</f>
        <v>0</v>
      </c>
      <c r="K52" s="339">
        <f>K53</f>
        <v>634.1</v>
      </c>
      <c r="L52" s="339">
        <f>L53</f>
        <v>634.1</v>
      </c>
      <c r="N52" s="468">
        <f t="shared" si="0"/>
        <v>-634.1</v>
      </c>
      <c r="O52" s="468">
        <f t="shared" si="0"/>
        <v>-634.1</v>
      </c>
      <c r="P52" s="468">
        <f t="shared" si="1"/>
        <v>0</v>
      </c>
      <c r="Q52" s="468">
        <f t="shared" si="1"/>
        <v>0</v>
      </c>
    </row>
    <row r="53" spans="1:17" ht="82.5" customHeight="1" hidden="1">
      <c r="A53" s="568" t="s">
        <v>198</v>
      </c>
      <c r="B53" s="569"/>
      <c r="C53" s="46" t="s">
        <v>245</v>
      </c>
      <c r="D53" s="46" t="s">
        <v>211</v>
      </c>
      <c r="E53" s="46" t="s">
        <v>223</v>
      </c>
      <c r="F53" s="46" t="s">
        <v>446</v>
      </c>
      <c r="G53" s="46" t="s">
        <v>199</v>
      </c>
      <c r="H53" s="567"/>
      <c r="I53" s="227"/>
      <c r="K53" s="339">
        <v>634.1</v>
      </c>
      <c r="L53" s="339">
        <v>634.1</v>
      </c>
      <c r="N53" s="468">
        <f t="shared" si="0"/>
        <v>-634.1</v>
      </c>
      <c r="O53" s="468">
        <f t="shared" si="0"/>
        <v>-634.1</v>
      </c>
      <c r="P53" s="468">
        <f t="shared" si="1"/>
        <v>0</v>
      </c>
      <c r="Q53" s="468">
        <f t="shared" si="1"/>
        <v>0</v>
      </c>
    </row>
    <row r="54" spans="1:17" ht="26.25" hidden="1">
      <c r="A54" s="564" t="s">
        <v>442</v>
      </c>
      <c r="B54" s="255"/>
      <c r="C54" s="46" t="s">
        <v>245</v>
      </c>
      <c r="D54" s="46" t="s">
        <v>211</v>
      </c>
      <c r="E54" s="46" t="s">
        <v>223</v>
      </c>
      <c r="F54" s="46" t="s">
        <v>447</v>
      </c>
      <c r="G54" s="46" t="s">
        <v>199</v>
      </c>
      <c r="H54" s="567" t="s">
        <v>269</v>
      </c>
      <c r="I54" s="227" t="s">
        <v>269</v>
      </c>
      <c r="K54" s="339" t="s">
        <v>269</v>
      </c>
      <c r="L54" s="339" t="s">
        <v>269</v>
      </c>
      <c r="N54" s="468">
        <f t="shared" si="0"/>
        <v>0</v>
      </c>
      <c r="O54" s="468">
        <f t="shared" si="0"/>
        <v>0</v>
      </c>
      <c r="P54" s="468">
        <f t="shared" si="1"/>
        <v>100</v>
      </c>
      <c r="Q54" s="468">
        <f t="shared" si="1"/>
        <v>100</v>
      </c>
    </row>
    <row r="55" spans="1:17" ht="26.25" hidden="1">
      <c r="A55" s="566" t="s">
        <v>444</v>
      </c>
      <c r="B55" s="44"/>
      <c r="C55" s="46" t="s">
        <v>245</v>
      </c>
      <c r="D55" s="46" t="s">
        <v>211</v>
      </c>
      <c r="E55" s="46" t="s">
        <v>223</v>
      </c>
      <c r="F55" s="46" t="s">
        <v>448</v>
      </c>
      <c r="G55" s="46" t="s">
        <v>199</v>
      </c>
      <c r="H55" s="567" t="s">
        <v>270</v>
      </c>
      <c r="I55" s="227" t="s">
        <v>270</v>
      </c>
      <c r="K55" s="339" t="s">
        <v>270</v>
      </c>
      <c r="L55" s="339" t="s">
        <v>270</v>
      </c>
      <c r="N55" s="468">
        <f t="shared" si="0"/>
        <v>0</v>
      </c>
      <c r="O55" s="468">
        <f t="shared" si="0"/>
        <v>0</v>
      </c>
      <c r="P55" s="468">
        <f t="shared" si="1"/>
        <v>100</v>
      </c>
      <c r="Q55" s="468">
        <f t="shared" si="1"/>
        <v>100</v>
      </c>
    </row>
    <row r="56" spans="1:17" ht="26.25" hidden="1">
      <c r="A56" s="564" t="s">
        <v>442</v>
      </c>
      <c r="B56" s="255"/>
      <c r="C56" s="46" t="s">
        <v>245</v>
      </c>
      <c r="D56" s="46" t="s">
        <v>211</v>
      </c>
      <c r="E56" s="46" t="s">
        <v>223</v>
      </c>
      <c r="F56" s="46" t="s">
        <v>449</v>
      </c>
      <c r="G56" s="46" t="s">
        <v>199</v>
      </c>
      <c r="H56" s="567" t="s">
        <v>271</v>
      </c>
      <c r="I56" s="227" t="s">
        <v>271</v>
      </c>
      <c r="K56" s="339" t="s">
        <v>271</v>
      </c>
      <c r="L56" s="339" t="s">
        <v>271</v>
      </c>
      <c r="N56" s="468">
        <f t="shared" si="0"/>
        <v>0</v>
      </c>
      <c r="O56" s="468">
        <f t="shared" si="0"/>
        <v>0</v>
      </c>
      <c r="P56" s="468">
        <f t="shared" si="1"/>
        <v>100</v>
      </c>
      <c r="Q56" s="468">
        <f t="shared" si="1"/>
        <v>100</v>
      </c>
    </row>
    <row r="57" spans="1:17" ht="15.75" customHeight="1">
      <c r="A57" s="566" t="s">
        <v>444</v>
      </c>
      <c r="B57" s="44"/>
      <c r="C57" s="46" t="s">
        <v>245</v>
      </c>
      <c r="D57" s="46" t="s">
        <v>211</v>
      </c>
      <c r="E57" s="46" t="s">
        <v>223</v>
      </c>
      <c r="F57" s="46" t="s">
        <v>450</v>
      </c>
      <c r="G57" s="46"/>
      <c r="H57" s="567">
        <f>H58+H59+H69</f>
        <v>4371.429999999999</v>
      </c>
      <c r="I57" s="227">
        <f>I58+I59+I69</f>
        <v>2123.4</v>
      </c>
      <c r="K57" s="339">
        <f>K58+K59+K69</f>
        <v>2404.3</v>
      </c>
      <c r="L57" s="339">
        <f>L58+L59+L69</f>
        <v>2404.3</v>
      </c>
      <c r="N57" s="468">
        <f t="shared" si="0"/>
        <v>1967.1299999999992</v>
      </c>
      <c r="O57" s="468">
        <f t="shared" si="0"/>
        <v>-280.9000000000001</v>
      </c>
      <c r="P57" s="468">
        <f t="shared" si="1"/>
        <v>181.81716092001824</v>
      </c>
      <c r="Q57" s="468">
        <f t="shared" si="1"/>
        <v>88.31676579461796</v>
      </c>
    </row>
    <row r="58" spans="1:17" ht="73.5" customHeight="1">
      <c r="A58" s="568" t="s">
        <v>198</v>
      </c>
      <c r="B58" s="569"/>
      <c r="C58" s="46" t="s">
        <v>245</v>
      </c>
      <c r="D58" s="46" t="s">
        <v>211</v>
      </c>
      <c r="E58" s="46" t="s">
        <v>223</v>
      </c>
      <c r="F58" s="46" t="s">
        <v>450</v>
      </c>
      <c r="G58" s="46" t="s">
        <v>199</v>
      </c>
      <c r="H58" s="567">
        <v>3477.63</v>
      </c>
      <c r="I58" s="227">
        <v>1750</v>
      </c>
      <c r="J58" s="340"/>
      <c r="K58" s="339">
        <v>2099.8</v>
      </c>
      <c r="L58" s="339">
        <v>2099.8</v>
      </c>
      <c r="N58" s="468">
        <f t="shared" si="0"/>
        <v>1377.83</v>
      </c>
      <c r="O58" s="468">
        <f t="shared" si="0"/>
        <v>-349.8000000000002</v>
      </c>
      <c r="P58" s="468">
        <f t="shared" si="1"/>
        <v>165.61720163825123</v>
      </c>
      <c r="Q58" s="468">
        <f t="shared" si="1"/>
        <v>83.34127059719972</v>
      </c>
    </row>
    <row r="59" spans="1:17" ht="25.5" customHeight="1">
      <c r="A59" s="566" t="s">
        <v>319</v>
      </c>
      <c r="B59" s="44"/>
      <c r="C59" s="46" t="s">
        <v>245</v>
      </c>
      <c r="D59" s="46" t="s">
        <v>211</v>
      </c>
      <c r="E59" s="46" t="s">
        <v>223</v>
      </c>
      <c r="F59" s="46" t="s">
        <v>450</v>
      </c>
      <c r="G59" s="46" t="s">
        <v>215</v>
      </c>
      <c r="H59" s="575">
        <v>884.4</v>
      </c>
      <c r="I59" s="306">
        <v>372.4</v>
      </c>
      <c r="K59" s="339">
        <v>294.5</v>
      </c>
      <c r="L59" s="339">
        <v>294.5</v>
      </c>
      <c r="N59" s="468">
        <f t="shared" si="0"/>
        <v>589.9</v>
      </c>
      <c r="O59" s="468">
        <f t="shared" si="0"/>
        <v>77.89999999999998</v>
      </c>
      <c r="P59" s="468">
        <f t="shared" si="1"/>
        <v>300.3056027164686</v>
      </c>
      <c r="Q59" s="468">
        <f t="shared" si="1"/>
        <v>126.4516129032258</v>
      </c>
    </row>
    <row r="60" spans="1:17" ht="18" hidden="1">
      <c r="A60" s="566" t="s">
        <v>54</v>
      </c>
      <c r="B60" s="44"/>
      <c r="C60" s="46" t="s">
        <v>245</v>
      </c>
      <c r="D60" s="46" t="s">
        <v>211</v>
      </c>
      <c r="E60" s="46" t="s">
        <v>223</v>
      </c>
      <c r="F60" s="46" t="s">
        <v>450</v>
      </c>
      <c r="G60" s="46" t="s">
        <v>215</v>
      </c>
      <c r="H60" s="575" t="s">
        <v>272</v>
      </c>
      <c r="I60" s="306" t="s">
        <v>272</v>
      </c>
      <c r="K60" s="339" t="s">
        <v>272</v>
      </c>
      <c r="L60" s="339" t="s">
        <v>272</v>
      </c>
      <c r="N60" s="468">
        <f t="shared" si="0"/>
        <v>0</v>
      </c>
      <c r="O60" s="468">
        <f t="shared" si="0"/>
        <v>0</v>
      </c>
      <c r="P60" s="468">
        <f t="shared" si="1"/>
        <v>100</v>
      </c>
      <c r="Q60" s="468">
        <f t="shared" si="1"/>
        <v>100</v>
      </c>
    </row>
    <row r="61" spans="1:17" ht="18" hidden="1">
      <c r="A61" s="566" t="s">
        <v>225</v>
      </c>
      <c r="B61" s="44"/>
      <c r="C61" s="46" t="s">
        <v>245</v>
      </c>
      <c r="D61" s="46" t="s">
        <v>211</v>
      </c>
      <c r="E61" s="46" t="s">
        <v>223</v>
      </c>
      <c r="F61" s="46" t="s">
        <v>450</v>
      </c>
      <c r="G61" s="46" t="s">
        <v>215</v>
      </c>
      <c r="H61" s="575" t="s">
        <v>272</v>
      </c>
      <c r="I61" s="306" t="s">
        <v>272</v>
      </c>
      <c r="K61" s="339" t="s">
        <v>272</v>
      </c>
      <c r="L61" s="339" t="s">
        <v>272</v>
      </c>
      <c r="N61" s="468">
        <f t="shared" si="0"/>
        <v>0</v>
      </c>
      <c r="O61" s="468">
        <f t="shared" si="0"/>
        <v>0</v>
      </c>
      <c r="P61" s="468">
        <f t="shared" si="1"/>
        <v>100</v>
      </c>
      <c r="Q61" s="468">
        <f t="shared" si="1"/>
        <v>100</v>
      </c>
    </row>
    <row r="62" spans="1:17" ht="18" hidden="1">
      <c r="A62" s="566" t="s">
        <v>226</v>
      </c>
      <c r="B62" s="44"/>
      <c r="C62" s="46" t="s">
        <v>245</v>
      </c>
      <c r="D62" s="46" t="s">
        <v>211</v>
      </c>
      <c r="E62" s="46" t="s">
        <v>223</v>
      </c>
      <c r="F62" s="46" t="s">
        <v>450</v>
      </c>
      <c r="G62" s="46" t="s">
        <v>215</v>
      </c>
      <c r="H62" s="575" t="s">
        <v>273</v>
      </c>
      <c r="I62" s="306" t="s">
        <v>273</v>
      </c>
      <c r="K62" s="339" t="s">
        <v>273</v>
      </c>
      <c r="L62" s="339" t="s">
        <v>273</v>
      </c>
      <c r="N62" s="468">
        <f t="shared" si="0"/>
        <v>0</v>
      </c>
      <c r="O62" s="468">
        <f t="shared" si="0"/>
        <v>0</v>
      </c>
      <c r="P62" s="468">
        <f t="shared" si="1"/>
        <v>100</v>
      </c>
      <c r="Q62" s="468">
        <f t="shared" si="1"/>
        <v>100</v>
      </c>
    </row>
    <row r="63" spans="1:17" ht="18" hidden="1">
      <c r="A63" s="564" t="s">
        <v>227</v>
      </c>
      <c r="B63" s="255"/>
      <c r="C63" s="46" t="s">
        <v>245</v>
      </c>
      <c r="D63" s="46" t="s">
        <v>211</v>
      </c>
      <c r="E63" s="46" t="s">
        <v>223</v>
      </c>
      <c r="F63" s="46" t="s">
        <v>450</v>
      </c>
      <c r="G63" s="46" t="s">
        <v>215</v>
      </c>
      <c r="H63" s="576">
        <v>132.1</v>
      </c>
      <c r="I63" s="307">
        <v>132.1</v>
      </c>
      <c r="K63" s="469">
        <v>132.1</v>
      </c>
      <c r="L63" s="469">
        <v>132.1</v>
      </c>
      <c r="N63" s="468">
        <f t="shared" si="0"/>
        <v>0</v>
      </c>
      <c r="O63" s="468">
        <f t="shared" si="0"/>
        <v>0</v>
      </c>
      <c r="P63" s="468">
        <f t="shared" si="1"/>
        <v>100</v>
      </c>
      <c r="Q63" s="468">
        <f t="shared" si="1"/>
        <v>100</v>
      </c>
    </row>
    <row r="64" spans="1:17" ht="18" hidden="1">
      <c r="A64" s="564" t="s">
        <v>228</v>
      </c>
      <c r="B64" s="255"/>
      <c r="C64" s="46" t="s">
        <v>245</v>
      </c>
      <c r="D64" s="46" t="s">
        <v>211</v>
      </c>
      <c r="E64" s="46" t="s">
        <v>223</v>
      </c>
      <c r="F64" s="46" t="s">
        <v>450</v>
      </c>
      <c r="G64" s="46" t="s">
        <v>215</v>
      </c>
      <c r="H64" s="576">
        <v>41.5</v>
      </c>
      <c r="I64" s="307">
        <v>41.5</v>
      </c>
      <c r="K64" s="469">
        <v>41.5</v>
      </c>
      <c r="L64" s="469">
        <v>41.5</v>
      </c>
      <c r="N64" s="468">
        <f t="shared" si="0"/>
        <v>0</v>
      </c>
      <c r="O64" s="468">
        <f t="shared" si="0"/>
        <v>0</v>
      </c>
      <c r="P64" s="468">
        <f t="shared" si="1"/>
        <v>100</v>
      </c>
      <c r="Q64" s="468">
        <f t="shared" si="1"/>
        <v>100</v>
      </c>
    </row>
    <row r="65" spans="1:17" ht="18" hidden="1">
      <c r="A65" s="564" t="s">
        <v>230</v>
      </c>
      <c r="B65" s="255"/>
      <c r="C65" s="46" t="s">
        <v>245</v>
      </c>
      <c r="D65" s="46" t="s">
        <v>211</v>
      </c>
      <c r="E65" s="46" t="s">
        <v>223</v>
      </c>
      <c r="F65" s="46" t="s">
        <v>450</v>
      </c>
      <c r="G65" s="46" t="s">
        <v>215</v>
      </c>
      <c r="H65" s="575" t="s">
        <v>274</v>
      </c>
      <c r="I65" s="306" t="s">
        <v>274</v>
      </c>
      <c r="K65" s="339" t="s">
        <v>274</v>
      </c>
      <c r="L65" s="339" t="s">
        <v>274</v>
      </c>
      <c r="N65" s="468">
        <f t="shared" si="0"/>
        <v>0</v>
      </c>
      <c r="O65" s="468">
        <f t="shared" si="0"/>
        <v>0</v>
      </c>
      <c r="P65" s="468">
        <f t="shared" si="1"/>
        <v>100</v>
      </c>
      <c r="Q65" s="468">
        <f t="shared" si="1"/>
        <v>100</v>
      </c>
    </row>
    <row r="66" spans="1:17" ht="18" hidden="1">
      <c r="A66" s="577" t="s">
        <v>56</v>
      </c>
      <c r="B66" s="578"/>
      <c r="C66" s="46" t="s">
        <v>245</v>
      </c>
      <c r="D66" s="46" t="s">
        <v>211</v>
      </c>
      <c r="E66" s="46" t="s">
        <v>223</v>
      </c>
      <c r="F66" s="46" t="s">
        <v>450</v>
      </c>
      <c r="G66" s="46" t="s">
        <v>215</v>
      </c>
      <c r="H66" s="575" t="s">
        <v>275</v>
      </c>
      <c r="I66" s="306" t="s">
        <v>275</v>
      </c>
      <c r="K66" s="339" t="s">
        <v>275</v>
      </c>
      <c r="L66" s="339" t="s">
        <v>275</v>
      </c>
      <c r="N66" s="468">
        <f t="shared" si="0"/>
        <v>0</v>
      </c>
      <c r="O66" s="468">
        <f t="shared" si="0"/>
        <v>0</v>
      </c>
      <c r="P66" s="468">
        <f t="shared" si="1"/>
        <v>100</v>
      </c>
      <c r="Q66" s="468">
        <f t="shared" si="1"/>
        <v>100</v>
      </c>
    </row>
    <row r="67" spans="1:17" ht="18" hidden="1">
      <c r="A67" s="577" t="s">
        <v>233</v>
      </c>
      <c r="B67" s="578"/>
      <c r="C67" s="46" t="s">
        <v>245</v>
      </c>
      <c r="D67" s="46" t="s">
        <v>211</v>
      </c>
      <c r="E67" s="46" t="s">
        <v>223</v>
      </c>
      <c r="F67" s="46" t="s">
        <v>450</v>
      </c>
      <c r="G67" s="46" t="s">
        <v>215</v>
      </c>
      <c r="H67" s="575" t="s">
        <v>275</v>
      </c>
      <c r="I67" s="306" t="s">
        <v>275</v>
      </c>
      <c r="K67" s="339" t="s">
        <v>275</v>
      </c>
      <c r="L67" s="339" t="s">
        <v>275</v>
      </c>
      <c r="N67" s="468">
        <f t="shared" si="0"/>
        <v>0</v>
      </c>
      <c r="O67" s="468">
        <f t="shared" si="0"/>
        <v>0</v>
      </c>
      <c r="P67" s="468">
        <f t="shared" si="1"/>
        <v>100</v>
      </c>
      <c r="Q67" s="468">
        <f t="shared" si="1"/>
        <v>100</v>
      </c>
    </row>
    <row r="68" spans="1:17" ht="13.5" customHeight="1" hidden="1">
      <c r="A68" s="566" t="s">
        <v>234</v>
      </c>
      <c r="B68" s="44"/>
      <c r="C68" s="46" t="s">
        <v>245</v>
      </c>
      <c r="D68" s="46" t="s">
        <v>211</v>
      </c>
      <c r="E68" s="46" t="s">
        <v>223</v>
      </c>
      <c r="F68" s="46" t="s">
        <v>450</v>
      </c>
      <c r="G68" s="46" t="s">
        <v>215</v>
      </c>
      <c r="H68" s="575">
        <v>0</v>
      </c>
      <c r="I68" s="306">
        <v>2</v>
      </c>
      <c r="K68" s="339">
        <v>2</v>
      </c>
      <c r="L68" s="339">
        <v>2</v>
      </c>
      <c r="N68" s="468">
        <f t="shared" si="0"/>
        <v>-2</v>
      </c>
      <c r="O68" s="468">
        <f t="shared" si="0"/>
        <v>0</v>
      </c>
      <c r="P68" s="468">
        <f t="shared" si="1"/>
        <v>0</v>
      </c>
      <c r="Q68" s="468">
        <f t="shared" si="1"/>
        <v>100</v>
      </c>
    </row>
    <row r="69" spans="1:17" ht="13.5" customHeight="1">
      <c r="A69" s="564" t="s">
        <v>201</v>
      </c>
      <c r="B69" s="255"/>
      <c r="C69" s="46" t="s">
        <v>245</v>
      </c>
      <c r="D69" s="46" t="s">
        <v>211</v>
      </c>
      <c r="E69" s="46" t="s">
        <v>223</v>
      </c>
      <c r="F69" s="46" t="s">
        <v>450</v>
      </c>
      <c r="G69" s="46" t="s">
        <v>202</v>
      </c>
      <c r="H69" s="579">
        <v>9.4</v>
      </c>
      <c r="I69" s="308">
        <v>1</v>
      </c>
      <c r="K69" s="337">
        <v>10</v>
      </c>
      <c r="L69" s="337">
        <v>10</v>
      </c>
      <c r="N69" s="468">
        <f t="shared" si="0"/>
        <v>-0.5999999999999996</v>
      </c>
      <c r="O69" s="468">
        <f t="shared" si="0"/>
        <v>-9</v>
      </c>
      <c r="P69" s="468">
        <f t="shared" si="1"/>
        <v>94</v>
      </c>
      <c r="Q69" s="468">
        <f t="shared" si="1"/>
        <v>10</v>
      </c>
    </row>
    <row r="70" spans="1:17" ht="39" hidden="1">
      <c r="A70" s="570" t="s">
        <v>348</v>
      </c>
      <c r="B70" s="571"/>
      <c r="C70" s="46" t="s">
        <v>245</v>
      </c>
      <c r="D70" s="46" t="s">
        <v>211</v>
      </c>
      <c r="E70" s="46" t="s">
        <v>223</v>
      </c>
      <c r="F70" s="46" t="s">
        <v>349</v>
      </c>
      <c r="G70" s="46"/>
      <c r="H70" s="565">
        <f>H71+H72</f>
        <v>0</v>
      </c>
      <c r="I70" s="51">
        <f>I71+I72</f>
        <v>0</v>
      </c>
      <c r="K70" s="337">
        <f>K71+K72</f>
        <v>0</v>
      </c>
      <c r="L70" s="337">
        <f>L71+L72</f>
        <v>0</v>
      </c>
      <c r="N70" s="468">
        <f t="shared" si="0"/>
        <v>0</v>
      </c>
      <c r="O70" s="468">
        <f t="shared" si="0"/>
        <v>0</v>
      </c>
      <c r="P70" s="468" t="e">
        <f t="shared" si="1"/>
        <v>#DIV/0!</v>
      </c>
      <c r="Q70" s="468" t="e">
        <f t="shared" si="1"/>
        <v>#DIV/0!</v>
      </c>
    </row>
    <row r="71" spans="1:17" ht="62.25" customHeight="1" hidden="1">
      <c r="A71" s="568" t="s">
        <v>198</v>
      </c>
      <c r="B71" s="569"/>
      <c r="C71" s="46" t="s">
        <v>245</v>
      </c>
      <c r="D71" s="46" t="s">
        <v>211</v>
      </c>
      <c r="E71" s="46" t="s">
        <v>223</v>
      </c>
      <c r="F71" s="46" t="s">
        <v>349</v>
      </c>
      <c r="G71" s="46" t="s">
        <v>199</v>
      </c>
      <c r="H71" s="567"/>
      <c r="I71" s="258"/>
      <c r="K71" s="345"/>
      <c r="L71" s="345"/>
      <c r="N71" s="468">
        <f t="shared" si="0"/>
        <v>0</v>
      </c>
      <c r="O71" s="468">
        <f t="shared" si="0"/>
        <v>0</v>
      </c>
      <c r="P71" s="468" t="e">
        <f t="shared" si="1"/>
        <v>#DIV/0!</v>
      </c>
      <c r="Q71" s="468" t="e">
        <f t="shared" si="1"/>
        <v>#DIV/0!</v>
      </c>
    </row>
    <row r="72" spans="1:17" ht="33" customHeight="1" hidden="1">
      <c r="A72" s="566" t="s">
        <v>319</v>
      </c>
      <c r="B72" s="44"/>
      <c r="C72" s="46" t="s">
        <v>245</v>
      </c>
      <c r="D72" s="46" t="s">
        <v>211</v>
      </c>
      <c r="E72" s="46" t="s">
        <v>223</v>
      </c>
      <c r="F72" s="46" t="s">
        <v>349</v>
      </c>
      <c r="G72" s="46" t="s">
        <v>215</v>
      </c>
      <c r="H72" s="567"/>
      <c r="I72" s="258"/>
      <c r="K72" s="345"/>
      <c r="L72" s="345"/>
      <c r="N72" s="468">
        <f t="shared" si="0"/>
        <v>0</v>
      </c>
      <c r="O72" s="468">
        <f t="shared" si="0"/>
        <v>0</v>
      </c>
      <c r="P72" s="468" t="e">
        <f t="shared" si="1"/>
        <v>#DIV/0!</v>
      </c>
      <c r="Q72" s="468" t="e">
        <f t="shared" si="1"/>
        <v>#DIV/0!</v>
      </c>
    </row>
    <row r="73" spans="1:17" ht="14.25" customHeight="1">
      <c r="A73" s="559" t="s">
        <v>118</v>
      </c>
      <c r="B73" s="560"/>
      <c r="C73" s="45" t="s">
        <v>245</v>
      </c>
      <c r="D73" s="45" t="s">
        <v>211</v>
      </c>
      <c r="E73" s="45" t="s">
        <v>254</v>
      </c>
      <c r="F73" s="45"/>
      <c r="G73" s="45"/>
      <c r="H73" s="580">
        <f aca="true" t="shared" si="2" ref="H73:L75">H74</f>
        <v>201.2</v>
      </c>
      <c r="I73" s="259">
        <f t="shared" si="2"/>
        <v>0</v>
      </c>
      <c r="K73" s="346">
        <f t="shared" si="2"/>
        <v>0</v>
      </c>
      <c r="L73" s="346">
        <f t="shared" si="2"/>
        <v>0</v>
      </c>
      <c r="N73" s="468">
        <f t="shared" si="0"/>
        <v>201.2</v>
      </c>
      <c r="O73" s="468">
        <f t="shared" si="0"/>
        <v>0</v>
      </c>
      <c r="P73" s="468" t="e">
        <f t="shared" si="1"/>
        <v>#DIV/0!</v>
      </c>
      <c r="Q73" s="468" t="e">
        <f t="shared" si="1"/>
        <v>#DIV/0!</v>
      </c>
    </row>
    <row r="74" spans="1:17" ht="12" customHeight="1">
      <c r="A74" s="566" t="s">
        <v>276</v>
      </c>
      <c r="B74" s="44"/>
      <c r="C74" s="46" t="s">
        <v>245</v>
      </c>
      <c r="D74" s="46" t="s">
        <v>211</v>
      </c>
      <c r="E74" s="46" t="s">
        <v>254</v>
      </c>
      <c r="F74" s="46" t="s">
        <v>369</v>
      </c>
      <c r="G74" s="46"/>
      <c r="H74" s="572">
        <f t="shared" si="2"/>
        <v>201.2</v>
      </c>
      <c r="I74" s="256">
        <f t="shared" si="2"/>
        <v>0</v>
      </c>
      <c r="K74" s="341">
        <f t="shared" si="2"/>
        <v>0</v>
      </c>
      <c r="L74" s="341">
        <f t="shared" si="2"/>
        <v>0</v>
      </c>
      <c r="N74" s="468">
        <f t="shared" si="0"/>
        <v>201.2</v>
      </c>
      <c r="O74" s="468">
        <f t="shared" si="0"/>
        <v>0</v>
      </c>
      <c r="P74" s="468" t="e">
        <f t="shared" si="1"/>
        <v>#DIV/0!</v>
      </c>
      <c r="Q74" s="468" t="e">
        <f t="shared" si="1"/>
        <v>#DIV/0!</v>
      </c>
    </row>
    <row r="75" spans="1:17" ht="25.5" customHeight="1">
      <c r="A75" s="566" t="s">
        <v>397</v>
      </c>
      <c r="B75" s="44"/>
      <c r="C75" s="46" t="s">
        <v>245</v>
      </c>
      <c r="D75" s="46" t="s">
        <v>211</v>
      </c>
      <c r="E75" s="46" t="s">
        <v>254</v>
      </c>
      <c r="F75" s="46" t="s">
        <v>398</v>
      </c>
      <c r="G75" s="46"/>
      <c r="H75" s="572">
        <f t="shared" si="2"/>
        <v>201.2</v>
      </c>
      <c r="I75" s="256">
        <f t="shared" si="2"/>
        <v>0</v>
      </c>
      <c r="K75" s="341">
        <f t="shared" si="2"/>
        <v>0</v>
      </c>
      <c r="L75" s="341">
        <f t="shared" si="2"/>
        <v>0</v>
      </c>
      <c r="N75" s="468">
        <f t="shared" si="0"/>
        <v>201.2</v>
      </c>
      <c r="O75" s="468">
        <f t="shared" si="0"/>
        <v>0</v>
      </c>
      <c r="P75" s="468" t="e">
        <f t="shared" si="1"/>
        <v>#DIV/0!</v>
      </c>
      <c r="Q75" s="468" t="e">
        <f t="shared" si="1"/>
        <v>#DIV/0!</v>
      </c>
    </row>
    <row r="76" spans="1:17" ht="13.5" customHeight="1">
      <c r="A76" s="566" t="s">
        <v>201</v>
      </c>
      <c r="B76" s="44"/>
      <c r="C76" s="46" t="s">
        <v>245</v>
      </c>
      <c r="D76" s="46" t="s">
        <v>211</v>
      </c>
      <c r="E76" s="46" t="s">
        <v>254</v>
      </c>
      <c r="F76" s="46" t="s">
        <v>398</v>
      </c>
      <c r="G76" s="46" t="s">
        <v>202</v>
      </c>
      <c r="H76" s="572">
        <v>201.2</v>
      </c>
      <c r="I76" s="256"/>
      <c r="K76" s="341"/>
      <c r="L76" s="341"/>
      <c r="N76" s="468">
        <f t="shared" si="0"/>
        <v>201.2</v>
      </c>
      <c r="O76" s="468">
        <f t="shared" si="0"/>
        <v>0</v>
      </c>
      <c r="P76" s="468" t="e">
        <f t="shared" si="1"/>
        <v>#DIV/0!</v>
      </c>
      <c r="Q76" s="468" t="e">
        <f t="shared" si="1"/>
        <v>#DIV/0!</v>
      </c>
    </row>
    <row r="77" spans="1:17" s="343" customFormat="1" ht="11.25" customHeight="1">
      <c r="A77" s="559" t="s">
        <v>240</v>
      </c>
      <c r="B77" s="560"/>
      <c r="C77" s="45" t="s">
        <v>245</v>
      </c>
      <c r="D77" s="45" t="s">
        <v>211</v>
      </c>
      <c r="E77" s="45" t="s">
        <v>236</v>
      </c>
      <c r="F77" s="45"/>
      <c r="G77" s="45"/>
      <c r="H77" s="573">
        <f>H78</f>
        <v>10</v>
      </c>
      <c r="I77" s="257">
        <f>I78</f>
        <v>1</v>
      </c>
      <c r="K77" s="342">
        <f>K78</f>
        <v>1</v>
      </c>
      <c r="L77" s="342">
        <f>L78</f>
        <v>1</v>
      </c>
      <c r="N77" s="468">
        <f t="shared" si="0"/>
        <v>9</v>
      </c>
      <c r="O77" s="468">
        <f t="shared" si="0"/>
        <v>0</v>
      </c>
      <c r="P77" s="468">
        <f t="shared" si="1"/>
        <v>1000</v>
      </c>
      <c r="Q77" s="468">
        <f t="shared" si="1"/>
        <v>100</v>
      </c>
    </row>
    <row r="78" spans="1:17" ht="12.75" customHeight="1">
      <c r="A78" s="564" t="s">
        <v>240</v>
      </c>
      <c r="B78" s="255"/>
      <c r="C78" s="46" t="s">
        <v>245</v>
      </c>
      <c r="D78" s="46" t="s">
        <v>211</v>
      </c>
      <c r="E78" s="46" t="s">
        <v>236</v>
      </c>
      <c r="F78" s="46" t="s">
        <v>451</v>
      </c>
      <c r="G78" s="46"/>
      <c r="H78" s="572">
        <f>H79</f>
        <v>10</v>
      </c>
      <c r="I78" s="256">
        <f>I79</f>
        <v>1</v>
      </c>
      <c r="K78" s="341">
        <f>K79</f>
        <v>1</v>
      </c>
      <c r="L78" s="341">
        <f>L79</f>
        <v>1</v>
      </c>
      <c r="N78" s="468">
        <f t="shared" si="0"/>
        <v>9</v>
      </c>
      <c r="O78" s="468">
        <f t="shared" si="0"/>
        <v>0</v>
      </c>
      <c r="P78" s="468">
        <f t="shared" si="1"/>
        <v>1000</v>
      </c>
      <c r="Q78" s="468">
        <f t="shared" si="1"/>
        <v>100</v>
      </c>
    </row>
    <row r="79" spans="1:17" ht="15" customHeight="1">
      <c r="A79" s="566" t="s">
        <v>244</v>
      </c>
      <c r="B79" s="44"/>
      <c r="C79" s="46" t="s">
        <v>245</v>
      </c>
      <c r="D79" s="46" t="s">
        <v>211</v>
      </c>
      <c r="E79" s="46" t="s">
        <v>236</v>
      </c>
      <c r="F79" s="46" t="s">
        <v>16</v>
      </c>
      <c r="G79" s="46"/>
      <c r="H79" s="565">
        <f>H81</f>
        <v>10</v>
      </c>
      <c r="I79" s="51">
        <f>I81</f>
        <v>1</v>
      </c>
      <c r="K79" s="337">
        <f>K81</f>
        <v>1</v>
      </c>
      <c r="L79" s="337">
        <f>L81</f>
        <v>1</v>
      </c>
      <c r="N79" s="468">
        <f t="shared" si="0"/>
        <v>9</v>
      </c>
      <c r="O79" s="468">
        <f t="shared" si="0"/>
        <v>0</v>
      </c>
      <c r="P79" s="468">
        <f t="shared" si="1"/>
        <v>1000</v>
      </c>
      <c r="Q79" s="468">
        <f t="shared" si="1"/>
        <v>100</v>
      </c>
    </row>
    <row r="80" spans="1:17" ht="27" customHeight="1">
      <c r="A80" s="566" t="s">
        <v>38</v>
      </c>
      <c r="B80" s="44"/>
      <c r="C80" s="46" t="s">
        <v>245</v>
      </c>
      <c r="D80" s="46" t="s">
        <v>211</v>
      </c>
      <c r="E80" s="46" t="s">
        <v>236</v>
      </c>
      <c r="F80" s="46" t="s">
        <v>17</v>
      </c>
      <c r="G80" s="46"/>
      <c r="H80" s="565">
        <f>H81</f>
        <v>10</v>
      </c>
      <c r="I80" s="51">
        <f>I81</f>
        <v>1</v>
      </c>
      <c r="K80" s="337">
        <f>K81</f>
        <v>1</v>
      </c>
      <c r="L80" s="337">
        <f>L81</f>
        <v>1</v>
      </c>
      <c r="N80" s="468">
        <f t="shared" si="0"/>
        <v>9</v>
      </c>
      <c r="O80" s="468">
        <f t="shared" si="0"/>
        <v>0</v>
      </c>
      <c r="P80" s="468">
        <f t="shared" si="1"/>
        <v>1000</v>
      </c>
      <c r="Q80" s="468">
        <f t="shared" si="1"/>
        <v>100</v>
      </c>
    </row>
    <row r="81" spans="1:17" ht="13.5" customHeight="1">
      <c r="A81" s="566" t="s">
        <v>201</v>
      </c>
      <c r="B81" s="44"/>
      <c r="C81" s="46" t="s">
        <v>245</v>
      </c>
      <c r="D81" s="46" t="s">
        <v>211</v>
      </c>
      <c r="E81" s="46" t="s">
        <v>236</v>
      </c>
      <c r="F81" s="46" t="s">
        <v>17</v>
      </c>
      <c r="G81" s="46" t="s">
        <v>202</v>
      </c>
      <c r="H81" s="572">
        <v>10</v>
      </c>
      <c r="I81" s="256">
        <v>1</v>
      </c>
      <c r="K81" s="341">
        <v>1</v>
      </c>
      <c r="L81" s="341">
        <v>1</v>
      </c>
      <c r="N81" s="468">
        <f t="shared" si="0"/>
        <v>9</v>
      </c>
      <c r="O81" s="468">
        <f t="shared" si="0"/>
        <v>0</v>
      </c>
      <c r="P81" s="468">
        <f t="shared" si="1"/>
        <v>1000</v>
      </c>
      <c r="Q81" s="468">
        <f t="shared" si="1"/>
        <v>100</v>
      </c>
    </row>
    <row r="82" spans="1:17" s="343" customFormat="1" ht="22.5" customHeight="1">
      <c r="A82" s="562" t="s">
        <v>47</v>
      </c>
      <c r="B82" s="254"/>
      <c r="C82" s="45" t="s">
        <v>245</v>
      </c>
      <c r="D82" s="45" t="s">
        <v>211</v>
      </c>
      <c r="E82" s="45" t="s">
        <v>87</v>
      </c>
      <c r="F82" s="45"/>
      <c r="G82" s="45"/>
      <c r="H82" s="573">
        <f>H87+H83+H93</f>
        <v>8.49</v>
      </c>
      <c r="I82" s="257">
        <f>I87+I83</f>
        <v>3.7</v>
      </c>
      <c r="K82" s="342">
        <f>K87+K83</f>
        <v>3.6</v>
      </c>
      <c r="L82" s="342">
        <f>L87+L83</f>
        <v>3.6</v>
      </c>
      <c r="N82" s="468">
        <f t="shared" si="0"/>
        <v>4.890000000000001</v>
      </c>
      <c r="O82" s="468">
        <f t="shared" si="0"/>
        <v>0.10000000000000009</v>
      </c>
      <c r="P82" s="468">
        <f t="shared" si="1"/>
        <v>235.83333333333334</v>
      </c>
      <c r="Q82" s="468">
        <f t="shared" si="1"/>
        <v>102.77777777777779</v>
      </c>
    </row>
    <row r="83" spans="1:17" s="343" customFormat="1" ht="39.75" customHeight="1" hidden="1">
      <c r="A83" s="559" t="s">
        <v>55</v>
      </c>
      <c r="B83" s="560"/>
      <c r="C83" s="45" t="s">
        <v>245</v>
      </c>
      <c r="D83" s="45" t="s">
        <v>211</v>
      </c>
      <c r="E83" s="45" t="s">
        <v>87</v>
      </c>
      <c r="F83" s="45" t="s">
        <v>453</v>
      </c>
      <c r="G83" s="45"/>
      <c r="H83" s="573">
        <f>H85</f>
        <v>0</v>
      </c>
      <c r="I83" s="257">
        <f>I85</f>
        <v>0.7</v>
      </c>
      <c r="K83" s="342">
        <f>K85</f>
        <v>0.6</v>
      </c>
      <c r="L83" s="342">
        <f>L85</f>
        <v>0.6</v>
      </c>
      <c r="N83" s="468">
        <f t="shared" si="0"/>
        <v>-0.6</v>
      </c>
      <c r="O83" s="468">
        <f t="shared" si="0"/>
        <v>0.09999999999999998</v>
      </c>
      <c r="P83" s="468">
        <f t="shared" si="1"/>
        <v>0</v>
      </c>
      <c r="Q83" s="468">
        <f t="shared" si="1"/>
        <v>116.66666666666667</v>
      </c>
    </row>
    <row r="84" spans="1:17" s="343" customFormat="1" ht="19.5" customHeight="1" hidden="1">
      <c r="A84" s="564" t="s">
        <v>452</v>
      </c>
      <c r="B84" s="255"/>
      <c r="C84" s="46" t="s">
        <v>245</v>
      </c>
      <c r="D84" s="46" t="s">
        <v>211</v>
      </c>
      <c r="E84" s="46" t="s">
        <v>87</v>
      </c>
      <c r="F84" s="46" t="s">
        <v>454</v>
      </c>
      <c r="G84" s="46"/>
      <c r="H84" s="572">
        <f>H85</f>
        <v>0</v>
      </c>
      <c r="I84" s="256">
        <f>I85</f>
        <v>0.7</v>
      </c>
      <c r="K84" s="342">
        <f>K85</f>
        <v>0.6</v>
      </c>
      <c r="L84" s="342">
        <f>L85</f>
        <v>0.6</v>
      </c>
      <c r="N84" s="468">
        <f t="shared" si="0"/>
        <v>-0.6</v>
      </c>
      <c r="O84" s="468">
        <f t="shared" si="0"/>
        <v>0.09999999999999998</v>
      </c>
      <c r="P84" s="468">
        <f t="shared" si="1"/>
        <v>0</v>
      </c>
      <c r="Q84" s="468">
        <f t="shared" si="1"/>
        <v>116.66666666666667</v>
      </c>
    </row>
    <row r="85" spans="1:17" s="343" customFormat="1" ht="39.75" customHeight="1" hidden="1">
      <c r="A85" s="574" t="s">
        <v>317</v>
      </c>
      <c r="B85" s="541"/>
      <c r="C85" s="46" t="s">
        <v>245</v>
      </c>
      <c r="D85" s="46" t="s">
        <v>211</v>
      </c>
      <c r="E85" s="46" t="s">
        <v>87</v>
      </c>
      <c r="F85" s="46" t="s">
        <v>455</v>
      </c>
      <c r="G85" s="45"/>
      <c r="H85" s="572">
        <f>H86</f>
        <v>0</v>
      </c>
      <c r="I85" s="256">
        <f>I86</f>
        <v>0.7</v>
      </c>
      <c r="K85" s="342">
        <f>K86</f>
        <v>0.6</v>
      </c>
      <c r="L85" s="342">
        <f>L86</f>
        <v>0.6</v>
      </c>
      <c r="N85" s="468">
        <f t="shared" si="0"/>
        <v>-0.6</v>
      </c>
      <c r="O85" s="468">
        <f t="shared" si="0"/>
        <v>0.09999999999999998</v>
      </c>
      <c r="P85" s="468">
        <f t="shared" si="1"/>
        <v>0</v>
      </c>
      <c r="Q85" s="468">
        <f t="shared" si="1"/>
        <v>116.66666666666667</v>
      </c>
    </row>
    <row r="86" spans="1:17" s="343" customFormat="1" ht="39.75" customHeight="1" hidden="1">
      <c r="A86" s="566" t="s">
        <v>319</v>
      </c>
      <c r="B86" s="44"/>
      <c r="C86" s="46" t="s">
        <v>245</v>
      </c>
      <c r="D86" s="46" t="s">
        <v>211</v>
      </c>
      <c r="E86" s="46" t="s">
        <v>87</v>
      </c>
      <c r="F86" s="46" t="s">
        <v>455</v>
      </c>
      <c r="G86" s="46" t="s">
        <v>215</v>
      </c>
      <c r="H86" s="572">
        <v>0</v>
      </c>
      <c r="I86" s="256">
        <v>0.7</v>
      </c>
      <c r="K86" s="341">
        <v>0.6</v>
      </c>
      <c r="L86" s="341">
        <v>0.6</v>
      </c>
      <c r="N86" s="468">
        <f t="shared" si="0"/>
        <v>-0.6</v>
      </c>
      <c r="O86" s="468">
        <f t="shared" si="0"/>
        <v>0.09999999999999998</v>
      </c>
      <c r="P86" s="468">
        <f t="shared" si="1"/>
        <v>0</v>
      </c>
      <c r="Q86" s="468">
        <f t="shared" si="1"/>
        <v>116.66666666666667</v>
      </c>
    </row>
    <row r="87" spans="1:17" s="343" customFormat="1" ht="39.75" customHeight="1">
      <c r="A87" s="559" t="s">
        <v>57</v>
      </c>
      <c r="B87" s="560"/>
      <c r="C87" s="45" t="s">
        <v>245</v>
      </c>
      <c r="D87" s="45" t="s">
        <v>211</v>
      </c>
      <c r="E87" s="45" t="s">
        <v>87</v>
      </c>
      <c r="F87" s="45" t="s">
        <v>399</v>
      </c>
      <c r="G87" s="45"/>
      <c r="H87" s="573">
        <f>H88</f>
        <v>6</v>
      </c>
      <c r="I87" s="257">
        <f>I88+I93</f>
        <v>3</v>
      </c>
      <c r="K87" s="342">
        <f>K88+K93</f>
        <v>3</v>
      </c>
      <c r="L87" s="342">
        <f>L88+L93</f>
        <v>3</v>
      </c>
      <c r="N87" s="468">
        <f t="shared" si="0"/>
        <v>3</v>
      </c>
      <c r="O87" s="468">
        <f t="shared" si="0"/>
        <v>0</v>
      </c>
      <c r="P87" s="468">
        <f t="shared" si="1"/>
        <v>200</v>
      </c>
      <c r="Q87" s="468">
        <f t="shared" si="1"/>
        <v>100</v>
      </c>
    </row>
    <row r="88" spans="1:17" s="343" customFormat="1" ht="28.5" customHeight="1">
      <c r="A88" s="559" t="s">
        <v>59</v>
      </c>
      <c r="B88" s="560"/>
      <c r="C88" s="45" t="s">
        <v>245</v>
      </c>
      <c r="D88" s="45" t="s">
        <v>211</v>
      </c>
      <c r="E88" s="45" t="s">
        <v>87</v>
      </c>
      <c r="F88" s="45" t="s">
        <v>94</v>
      </c>
      <c r="G88" s="45"/>
      <c r="H88" s="573">
        <f>H89</f>
        <v>6</v>
      </c>
      <c r="I88" s="257">
        <f>I89</f>
        <v>0</v>
      </c>
      <c r="K88" s="342">
        <f>K89</f>
        <v>0</v>
      </c>
      <c r="L88" s="342">
        <f>L89</f>
        <v>0</v>
      </c>
      <c r="N88" s="468">
        <f t="shared" si="0"/>
        <v>6</v>
      </c>
      <c r="O88" s="468">
        <f t="shared" si="0"/>
        <v>0</v>
      </c>
      <c r="P88" s="468" t="e">
        <f t="shared" si="1"/>
        <v>#DIV/0!</v>
      </c>
      <c r="Q88" s="468" t="e">
        <f t="shared" si="1"/>
        <v>#DIV/0!</v>
      </c>
    </row>
    <row r="89" spans="1:17" ht="30" customHeight="1">
      <c r="A89" s="566" t="s">
        <v>200</v>
      </c>
      <c r="B89" s="44"/>
      <c r="C89" s="46" t="s">
        <v>245</v>
      </c>
      <c r="D89" s="46" t="s">
        <v>211</v>
      </c>
      <c r="E89" s="46" t="s">
        <v>87</v>
      </c>
      <c r="F89" s="46" t="s">
        <v>94</v>
      </c>
      <c r="G89" s="46" t="s">
        <v>215</v>
      </c>
      <c r="H89" s="572">
        <v>6</v>
      </c>
      <c r="I89" s="256"/>
      <c r="K89" s="341"/>
      <c r="L89" s="341"/>
      <c r="N89" s="468">
        <f t="shared" si="0"/>
        <v>6</v>
      </c>
      <c r="O89" s="468">
        <f t="shared" si="0"/>
        <v>0</v>
      </c>
      <c r="P89" s="468" t="e">
        <f t="shared" si="1"/>
        <v>#DIV/0!</v>
      </c>
      <c r="Q89" s="468" t="e">
        <f t="shared" si="1"/>
        <v>#DIV/0!</v>
      </c>
    </row>
    <row r="90" spans="1:17" ht="39.75" customHeight="1" hidden="1">
      <c r="A90" s="566" t="s">
        <v>54</v>
      </c>
      <c r="B90" s="44"/>
      <c r="C90" s="46" t="s">
        <v>245</v>
      </c>
      <c r="D90" s="46" t="s">
        <v>211</v>
      </c>
      <c r="E90" s="46" t="s">
        <v>87</v>
      </c>
      <c r="F90" s="46" t="s">
        <v>60</v>
      </c>
      <c r="G90" s="46" t="s">
        <v>215</v>
      </c>
      <c r="H90" s="572"/>
      <c r="I90" s="256"/>
      <c r="K90" s="341"/>
      <c r="L90" s="341"/>
      <c r="N90" s="468">
        <f t="shared" si="0"/>
        <v>0</v>
      </c>
      <c r="O90" s="468">
        <f t="shared" si="0"/>
        <v>0</v>
      </c>
      <c r="P90" s="468" t="e">
        <f t="shared" si="1"/>
        <v>#DIV/0!</v>
      </c>
      <c r="Q90" s="468" t="e">
        <f t="shared" si="1"/>
        <v>#DIV/0!</v>
      </c>
    </row>
    <row r="91" spans="1:17" ht="39.75" customHeight="1" hidden="1">
      <c r="A91" s="566" t="s">
        <v>225</v>
      </c>
      <c r="B91" s="44"/>
      <c r="C91" s="46" t="s">
        <v>245</v>
      </c>
      <c r="D91" s="46" t="s">
        <v>211</v>
      </c>
      <c r="E91" s="46" t="s">
        <v>87</v>
      </c>
      <c r="F91" s="46" t="s">
        <v>60</v>
      </c>
      <c r="G91" s="46" t="s">
        <v>215</v>
      </c>
      <c r="H91" s="572"/>
      <c r="I91" s="256"/>
      <c r="K91" s="341"/>
      <c r="L91" s="341"/>
      <c r="N91" s="468">
        <f t="shared" si="0"/>
        <v>0</v>
      </c>
      <c r="O91" s="468">
        <f t="shared" si="0"/>
        <v>0</v>
      </c>
      <c r="P91" s="468" t="e">
        <f t="shared" si="1"/>
        <v>#DIV/0!</v>
      </c>
      <c r="Q91" s="468" t="e">
        <f t="shared" si="1"/>
        <v>#DIV/0!</v>
      </c>
    </row>
    <row r="92" spans="1:17" ht="39.75" customHeight="1" hidden="1">
      <c r="A92" s="566" t="s">
        <v>230</v>
      </c>
      <c r="B92" s="44"/>
      <c r="C92" s="46" t="s">
        <v>245</v>
      </c>
      <c r="D92" s="46" t="s">
        <v>211</v>
      </c>
      <c r="E92" s="46" t="s">
        <v>87</v>
      </c>
      <c r="F92" s="46" t="s">
        <v>60</v>
      </c>
      <c r="G92" s="46" t="s">
        <v>215</v>
      </c>
      <c r="H92" s="572"/>
      <c r="I92" s="256"/>
      <c r="K92" s="341"/>
      <c r="L92" s="341"/>
      <c r="N92" s="468">
        <f t="shared" si="0"/>
        <v>0</v>
      </c>
      <c r="O92" s="468">
        <f t="shared" si="0"/>
        <v>0</v>
      </c>
      <c r="P92" s="468" t="e">
        <f t="shared" si="1"/>
        <v>#DIV/0!</v>
      </c>
      <c r="Q92" s="468" t="e">
        <f t="shared" si="1"/>
        <v>#DIV/0!</v>
      </c>
    </row>
    <row r="93" spans="1:17" s="343" customFormat="1" ht="27.75" customHeight="1">
      <c r="A93" s="559" t="s">
        <v>69</v>
      </c>
      <c r="B93" s="560"/>
      <c r="C93" s="45" t="s">
        <v>245</v>
      </c>
      <c r="D93" s="45" t="s">
        <v>211</v>
      </c>
      <c r="E93" s="45" t="s">
        <v>87</v>
      </c>
      <c r="F93" s="45" t="s">
        <v>400</v>
      </c>
      <c r="G93" s="45"/>
      <c r="H93" s="573">
        <f>H94</f>
        <v>2.49</v>
      </c>
      <c r="I93" s="257">
        <f>I94</f>
        <v>3</v>
      </c>
      <c r="K93" s="342">
        <f>K94</f>
        <v>3</v>
      </c>
      <c r="L93" s="342">
        <f>L94</f>
        <v>3</v>
      </c>
      <c r="N93" s="468">
        <f t="shared" si="0"/>
        <v>-0.5099999999999998</v>
      </c>
      <c r="O93" s="468">
        <f t="shared" si="0"/>
        <v>0</v>
      </c>
      <c r="P93" s="468">
        <f t="shared" si="1"/>
        <v>83</v>
      </c>
      <c r="Q93" s="468">
        <f t="shared" si="1"/>
        <v>100</v>
      </c>
    </row>
    <row r="94" spans="1:17" ht="26.25">
      <c r="A94" s="566" t="s">
        <v>61</v>
      </c>
      <c r="B94" s="44"/>
      <c r="C94" s="46" t="s">
        <v>245</v>
      </c>
      <c r="D94" s="46" t="s">
        <v>211</v>
      </c>
      <c r="E94" s="46" t="s">
        <v>87</v>
      </c>
      <c r="F94" s="46" t="s">
        <v>401</v>
      </c>
      <c r="G94" s="46"/>
      <c r="H94" s="572">
        <f>H96+H100</f>
        <v>2.49</v>
      </c>
      <c r="I94" s="256">
        <f>I96+I100</f>
        <v>3</v>
      </c>
      <c r="K94" s="341">
        <f>K96+K100</f>
        <v>3</v>
      </c>
      <c r="L94" s="341">
        <f>L96+L100</f>
        <v>3</v>
      </c>
      <c r="N94" s="468">
        <f t="shared" si="0"/>
        <v>-0.5099999999999998</v>
      </c>
      <c r="O94" s="468">
        <f t="shared" si="0"/>
        <v>0</v>
      </c>
      <c r="P94" s="468">
        <f t="shared" si="1"/>
        <v>83</v>
      </c>
      <c r="Q94" s="468">
        <f t="shared" si="1"/>
        <v>100</v>
      </c>
    </row>
    <row r="95" spans="1:17" ht="26.25" customHeight="1">
      <c r="A95" s="566" t="s">
        <v>256</v>
      </c>
      <c r="B95" s="44"/>
      <c r="C95" s="46" t="s">
        <v>245</v>
      </c>
      <c r="D95" s="46" t="s">
        <v>211</v>
      </c>
      <c r="E95" s="46" t="s">
        <v>87</v>
      </c>
      <c r="F95" s="46" t="s">
        <v>257</v>
      </c>
      <c r="G95" s="46"/>
      <c r="H95" s="572">
        <f>H100</f>
        <v>2.49</v>
      </c>
      <c r="I95" s="256">
        <f>I100</f>
        <v>3</v>
      </c>
      <c r="K95" s="341">
        <f>K100</f>
        <v>3</v>
      </c>
      <c r="L95" s="341">
        <f>L100</f>
        <v>3</v>
      </c>
      <c r="N95" s="468">
        <f t="shared" si="0"/>
        <v>-0.5099999999999998</v>
      </c>
      <c r="O95" s="468">
        <f t="shared" si="0"/>
        <v>0</v>
      </c>
      <c r="P95" s="468">
        <f t="shared" si="1"/>
        <v>83</v>
      </c>
      <c r="Q95" s="468">
        <f t="shared" si="1"/>
        <v>100</v>
      </c>
    </row>
    <row r="96" spans="1:17" ht="26.25" hidden="1">
      <c r="A96" s="564" t="s">
        <v>200</v>
      </c>
      <c r="B96" s="255"/>
      <c r="C96" s="46" t="s">
        <v>245</v>
      </c>
      <c r="D96" s="46" t="s">
        <v>211</v>
      </c>
      <c r="E96" s="46" t="s">
        <v>87</v>
      </c>
      <c r="F96" s="46" t="s">
        <v>257</v>
      </c>
      <c r="G96" s="46" t="s">
        <v>215</v>
      </c>
      <c r="H96" s="565"/>
      <c r="I96" s="51"/>
      <c r="K96" s="337"/>
      <c r="L96" s="337"/>
      <c r="N96" s="468">
        <f t="shared" si="0"/>
        <v>0</v>
      </c>
      <c r="O96" s="468">
        <f t="shared" si="0"/>
        <v>0</v>
      </c>
      <c r="P96" s="468" t="e">
        <f t="shared" si="1"/>
        <v>#DIV/0!</v>
      </c>
      <c r="Q96" s="468" t="e">
        <f t="shared" si="1"/>
        <v>#DIV/0!</v>
      </c>
    </row>
    <row r="97" spans="1:17" ht="18" hidden="1">
      <c r="A97" s="564" t="s">
        <v>54</v>
      </c>
      <c r="B97" s="255"/>
      <c r="C97" s="46" t="s">
        <v>245</v>
      </c>
      <c r="D97" s="46" t="s">
        <v>211</v>
      </c>
      <c r="E97" s="46" t="s">
        <v>87</v>
      </c>
      <c r="F97" s="46" t="s">
        <v>257</v>
      </c>
      <c r="G97" s="46" t="s">
        <v>215</v>
      </c>
      <c r="H97" s="572">
        <v>45</v>
      </c>
      <c r="I97" s="256">
        <v>45</v>
      </c>
      <c r="K97" s="341">
        <v>45</v>
      </c>
      <c r="L97" s="341">
        <v>45</v>
      </c>
      <c r="N97" s="468">
        <f t="shared" si="0"/>
        <v>0</v>
      </c>
      <c r="O97" s="468">
        <f t="shared" si="0"/>
        <v>0</v>
      </c>
      <c r="P97" s="468">
        <f t="shared" si="1"/>
        <v>100</v>
      </c>
      <c r="Q97" s="468">
        <f t="shared" si="1"/>
        <v>100</v>
      </c>
    </row>
    <row r="98" spans="1:17" ht="18" hidden="1">
      <c r="A98" s="566" t="s">
        <v>225</v>
      </c>
      <c r="B98" s="44"/>
      <c r="C98" s="46" t="s">
        <v>245</v>
      </c>
      <c r="D98" s="46" t="s">
        <v>211</v>
      </c>
      <c r="E98" s="46" t="s">
        <v>87</v>
      </c>
      <c r="F98" s="46" t="s">
        <v>257</v>
      </c>
      <c r="G98" s="46" t="s">
        <v>215</v>
      </c>
      <c r="H98" s="572">
        <v>45</v>
      </c>
      <c r="I98" s="256">
        <v>45</v>
      </c>
      <c r="K98" s="341">
        <v>45</v>
      </c>
      <c r="L98" s="341">
        <v>45</v>
      </c>
      <c r="N98" s="468">
        <f t="shared" si="0"/>
        <v>0</v>
      </c>
      <c r="O98" s="468">
        <f t="shared" si="0"/>
        <v>0</v>
      </c>
      <c r="P98" s="468">
        <f t="shared" si="1"/>
        <v>100</v>
      </c>
      <c r="Q98" s="468">
        <f t="shared" si="1"/>
        <v>100</v>
      </c>
    </row>
    <row r="99" spans="1:17" ht="18" hidden="1">
      <c r="A99" s="581" t="s">
        <v>230</v>
      </c>
      <c r="B99" s="582"/>
      <c r="C99" s="46" t="s">
        <v>245</v>
      </c>
      <c r="D99" s="46" t="s">
        <v>211</v>
      </c>
      <c r="E99" s="46" t="s">
        <v>87</v>
      </c>
      <c r="F99" s="46" t="s">
        <v>257</v>
      </c>
      <c r="G99" s="46" t="s">
        <v>215</v>
      </c>
      <c r="H99" s="572">
        <v>45</v>
      </c>
      <c r="I99" s="256">
        <v>45</v>
      </c>
      <c r="K99" s="341">
        <v>45</v>
      </c>
      <c r="L99" s="341">
        <v>45</v>
      </c>
      <c r="N99" s="468">
        <f t="shared" si="0"/>
        <v>0</v>
      </c>
      <c r="O99" s="468">
        <f t="shared" si="0"/>
        <v>0</v>
      </c>
      <c r="P99" s="468">
        <f t="shared" si="1"/>
        <v>100</v>
      </c>
      <c r="Q99" s="468">
        <f t="shared" si="1"/>
        <v>100</v>
      </c>
    </row>
    <row r="100" spans="1:17" ht="13.5" customHeight="1">
      <c r="A100" s="566" t="s">
        <v>201</v>
      </c>
      <c r="B100" s="44"/>
      <c r="C100" s="46" t="s">
        <v>245</v>
      </c>
      <c r="D100" s="46" t="s">
        <v>211</v>
      </c>
      <c r="E100" s="46" t="s">
        <v>87</v>
      </c>
      <c r="F100" s="46" t="s">
        <v>257</v>
      </c>
      <c r="G100" s="46" t="s">
        <v>202</v>
      </c>
      <c r="H100" s="572">
        <v>2.49</v>
      </c>
      <c r="I100" s="256">
        <v>3</v>
      </c>
      <c r="K100" s="341">
        <v>3</v>
      </c>
      <c r="L100" s="341">
        <v>3</v>
      </c>
      <c r="N100" s="468">
        <f t="shared" si="0"/>
        <v>-0.5099999999999998</v>
      </c>
      <c r="O100" s="468">
        <f t="shared" si="0"/>
        <v>0</v>
      </c>
      <c r="P100" s="468">
        <f t="shared" si="1"/>
        <v>83</v>
      </c>
      <c r="Q100" s="468">
        <f t="shared" si="1"/>
        <v>100</v>
      </c>
    </row>
    <row r="101" spans="1:17" ht="18" hidden="1">
      <c r="A101" s="581" t="s">
        <v>54</v>
      </c>
      <c r="B101" s="582"/>
      <c r="C101" s="46" t="s">
        <v>245</v>
      </c>
      <c r="D101" s="46" t="s">
        <v>211</v>
      </c>
      <c r="E101" s="46" t="s">
        <v>87</v>
      </c>
      <c r="F101" s="46" t="s">
        <v>257</v>
      </c>
      <c r="G101" s="46" t="s">
        <v>202</v>
      </c>
      <c r="H101" s="572">
        <v>1</v>
      </c>
      <c r="I101" s="256">
        <v>1</v>
      </c>
      <c r="K101" s="341">
        <v>1</v>
      </c>
      <c r="L101" s="341">
        <v>1</v>
      </c>
      <c r="N101" s="468">
        <f t="shared" si="0"/>
        <v>0</v>
      </c>
      <c r="O101" s="468">
        <f t="shared" si="0"/>
        <v>0</v>
      </c>
      <c r="P101" s="468">
        <f t="shared" si="1"/>
        <v>100</v>
      </c>
      <c r="Q101" s="468">
        <f t="shared" si="1"/>
        <v>100</v>
      </c>
    </row>
    <row r="102" spans="1:17" ht="18" hidden="1">
      <c r="A102" s="581" t="s">
        <v>231</v>
      </c>
      <c r="B102" s="582"/>
      <c r="C102" s="46" t="s">
        <v>245</v>
      </c>
      <c r="D102" s="46" t="s">
        <v>211</v>
      </c>
      <c r="E102" s="46" t="s">
        <v>87</v>
      </c>
      <c r="F102" s="46" t="s">
        <v>257</v>
      </c>
      <c r="G102" s="46" t="s">
        <v>215</v>
      </c>
      <c r="H102" s="572">
        <v>1</v>
      </c>
      <c r="I102" s="256">
        <v>1</v>
      </c>
      <c r="K102" s="341">
        <v>1</v>
      </c>
      <c r="L102" s="341">
        <v>1</v>
      </c>
      <c r="N102" s="468">
        <f aca="true" t="shared" si="3" ref="N102:O158">H102-K102</f>
        <v>0</v>
      </c>
      <c r="O102" s="468">
        <f t="shared" si="3"/>
        <v>0</v>
      </c>
      <c r="P102" s="468">
        <f aca="true" t="shared" si="4" ref="P102:Q158">H102/K102*100</f>
        <v>100</v>
      </c>
      <c r="Q102" s="468">
        <f t="shared" si="4"/>
        <v>100</v>
      </c>
    </row>
    <row r="103" spans="1:17" s="343" customFormat="1" ht="12.75" customHeight="1">
      <c r="A103" s="559" t="s">
        <v>14</v>
      </c>
      <c r="B103" s="560"/>
      <c r="C103" s="45" t="s">
        <v>245</v>
      </c>
      <c r="D103" s="45" t="s">
        <v>212</v>
      </c>
      <c r="E103" s="45"/>
      <c r="F103" s="45"/>
      <c r="G103" s="45"/>
      <c r="H103" s="573">
        <f>H104</f>
        <v>137.3</v>
      </c>
      <c r="I103" s="257">
        <f>I104</f>
        <v>115.1</v>
      </c>
      <c r="K103" s="342">
        <f>K104</f>
        <v>93.39999999999999</v>
      </c>
      <c r="L103" s="342">
        <f>L104</f>
        <v>93.39999999999999</v>
      </c>
      <c r="N103" s="468">
        <f t="shared" si="3"/>
        <v>43.90000000000002</v>
      </c>
      <c r="O103" s="468">
        <f t="shared" si="3"/>
        <v>21.700000000000003</v>
      </c>
      <c r="P103" s="468">
        <f t="shared" si="4"/>
        <v>147.00214132762315</v>
      </c>
      <c r="Q103" s="468">
        <f t="shared" si="4"/>
        <v>123.23340471092077</v>
      </c>
    </row>
    <row r="104" spans="1:17" ht="16.5" customHeight="1">
      <c r="A104" s="566" t="s">
        <v>77</v>
      </c>
      <c r="B104" s="44"/>
      <c r="C104" s="46" t="s">
        <v>245</v>
      </c>
      <c r="D104" s="46" t="s">
        <v>212</v>
      </c>
      <c r="E104" s="46" t="s">
        <v>222</v>
      </c>
      <c r="F104" s="46"/>
      <c r="G104" s="46"/>
      <c r="H104" s="572">
        <f>H105</f>
        <v>137.3</v>
      </c>
      <c r="I104" s="256">
        <f>I105</f>
        <v>115.1</v>
      </c>
      <c r="K104" s="341">
        <f>K105</f>
        <v>93.39999999999999</v>
      </c>
      <c r="L104" s="341">
        <f>L105</f>
        <v>93.39999999999999</v>
      </c>
      <c r="N104" s="468">
        <f t="shared" si="3"/>
        <v>43.90000000000002</v>
      </c>
      <c r="O104" s="468">
        <f t="shared" si="3"/>
        <v>21.700000000000003</v>
      </c>
      <c r="P104" s="468">
        <f t="shared" si="4"/>
        <v>147.00214132762315</v>
      </c>
      <c r="Q104" s="468">
        <f t="shared" si="4"/>
        <v>123.23340471092077</v>
      </c>
    </row>
    <row r="105" spans="1:17" ht="29.25" customHeight="1">
      <c r="A105" s="566" t="s">
        <v>52</v>
      </c>
      <c r="B105" s="44"/>
      <c r="C105" s="46" t="s">
        <v>245</v>
      </c>
      <c r="D105" s="46" t="s">
        <v>212</v>
      </c>
      <c r="E105" s="46" t="s">
        <v>222</v>
      </c>
      <c r="F105" s="45" t="s">
        <v>453</v>
      </c>
      <c r="G105" s="46"/>
      <c r="H105" s="565">
        <f>H107</f>
        <v>137.3</v>
      </c>
      <c r="I105" s="51">
        <f>I107</f>
        <v>115.1</v>
      </c>
      <c r="K105" s="337">
        <f>K107</f>
        <v>93.39999999999999</v>
      </c>
      <c r="L105" s="337">
        <f>L107</f>
        <v>93.39999999999999</v>
      </c>
      <c r="N105" s="468">
        <f t="shared" si="3"/>
        <v>43.90000000000002</v>
      </c>
      <c r="O105" s="468">
        <f t="shared" si="3"/>
        <v>21.700000000000003</v>
      </c>
      <c r="P105" s="468">
        <f t="shared" si="4"/>
        <v>147.00214132762315</v>
      </c>
      <c r="Q105" s="468">
        <f t="shared" si="4"/>
        <v>123.23340471092077</v>
      </c>
    </row>
    <row r="106" spans="1:17" ht="26.25">
      <c r="A106" s="568" t="s">
        <v>95</v>
      </c>
      <c r="B106" s="569"/>
      <c r="C106" s="46" t="s">
        <v>245</v>
      </c>
      <c r="D106" s="46" t="s">
        <v>212</v>
      </c>
      <c r="E106" s="46" t="s">
        <v>222</v>
      </c>
      <c r="F106" s="46" t="s">
        <v>454</v>
      </c>
      <c r="G106" s="46"/>
      <c r="H106" s="565">
        <f>H107</f>
        <v>137.3</v>
      </c>
      <c r="I106" s="51">
        <f>I107</f>
        <v>115.1</v>
      </c>
      <c r="K106" s="337">
        <f>K107</f>
        <v>93.39999999999999</v>
      </c>
      <c r="L106" s="337">
        <f>L107</f>
        <v>93.39999999999999</v>
      </c>
      <c r="N106" s="468">
        <f t="shared" si="3"/>
        <v>43.90000000000002</v>
      </c>
      <c r="O106" s="468">
        <f t="shared" si="3"/>
        <v>21.700000000000003</v>
      </c>
      <c r="P106" s="468">
        <f t="shared" si="4"/>
        <v>147.00214132762315</v>
      </c>
      <c r="Q106" s="468">
        <f t="shared" si="4"/>
        <v>123.23340471092077</v>
      </c>
    </row>
    <row r="107" spans="1:17" ht="39" customHeight="1">
      <c r="A107" s="566" t="s">
        <v>290</v>
      </c>
      <c r="B107" s="44"/>
      <c r="C107" s="46" t="s">
        <v>245</v>
      </c>
      <c r="D107" s="46" t="s">
        <v>212</v>
      </c>
      <c r="E107" s="46" t="s">
        <v>222</v>
      </c>
      <c r="F107" s="46" t="s">
        <v>457</v>
      </c>
      <c r="G107" s="46"/>
      <c r="H107" s="572">
        <f>H108+H113</f>
        <v>137.3</v>
      </c>
      <c r="I107" s="256">
        <f>I108+I113</f>
        <v>115.1</v>
      </c>
      <c r="K107" s="341">
        <f>K108+K113</f>
        <v>93.39999999999999</v>
      </c>
      <c r="L107" s="341">
        <f>L108+L113</f>
        <v>93.39999999999999</v>
      </c>
      <c r="N107" s="468">
        <f t="shared" si="3"/>
        <v>43.90000000000002</v>
      </c>
      <c r="O107" s="468">
        <f t="shared" si="3"/>
        <v>21.700000000000003</v>
      </c>
      <c r="P107" s="468">
        <f t="shared" si="4"/>
        <v>147.00214132762315</v>
      </c>
      <c r="Q107" s="468">
        <f t="shared" si="4"/>
        <v>123.23340471092077</v>
      </c>
    </row>
    <row r="108" spans="1:17" ht="69" customHeight="1">
      <c r="A108" s="564" t="s">
        <v>198</v>
      </c>
      <c r="B108" s="255"/>
      <c r="C108" s="46" t="s">
        <v>245</v>
      </c>
      <c r="D108" s="46" t="s">
        <v>212</v>
      </c>
      <c r="E108" s="46" t="s">
        <v>222</v>
      </c>
      <c r="F108" s="46" t="s">
        <v>457</v>
      </c>
      <c r="G108" s="46" t="s">
        <v>199</v>
      </c>
      <c r="H108" s="572">
        <v>137.3</v>
      </c>
      <c r="I108" s="256">
        <v>114.6</v>
      </c>
      <c r="K108" s="341">
        <v>89.1</v>
      </c>
      <c r="L108" s="341">
        <v>89.1</v>
      </c>
      <c r="N108" s="468">
        <f t="shared" si="3"/>
        <v>48.20000000000002</v>
      </c>
      <c r="O108" s="468">
        <f t="shared" si="3"/>
        <v>25.5</v>
      </c>
      <c r="P108" s="468">
        <f t="shared" si="4"/>
        <v>154.09652076318744</v>
      </c>
      <c r="Q108" s="468">
        <f t="shared" si="4"/>
        <v>128.6195286195286</v>
      </c>
    </row>
    <row r="109" spans="1:17" ht="18" hidden="1">
      <c r="A109" s="566" t="s">
        <v>54</v>
      </c>
      <c r="B109" s="44"/>
      <c r="C109" s="46" t="s">
        <v>245</v>
      </c>
      <c r="D109" s="46" t="s">
        <v>212</v>
      </c>
      <c r="E109" s="46" t="s">
        <v>222</v>
      </c>
      <c r="F109" s="46" t="s">
        <v>457</v>
      </c>
      <c r="G109" s="46" t="s">
        <v>199</v>
      </c>
      <c r="H109" s="572">
        <v>78.1</v>
      </c>
      <c r="I109" s="256">
        <v>78.1</v>
      </c>
      <c r="K109" s="341">
        <v>78.1</v>
      </c>
      <c r="L109" s="341">
        <v>78.1</v>
      </c>
      <c r="N109" s="468">
        <f t="shared" si="3"/>
        <v>0</v>
      </c>
      <c r="O109" s="468">
        <f t="shared" si="3"/>
        <v>0</v>
      </c>
      <c r="P109" s="468">
        <f t="shared" si="4"/>
        <v>100</v>
      </c>
      <c r="Q109" s="468">
        <f t="shared" si="4"/>
        <v>100</v>
      </c>
    </row>
    <row r="110" spans="1:17" ht="26.25" hidden="1">
      <c r="A110" s="564" t="s">
        <v>216</v>
      </c>
      <c r="B110" s="255"/>
      <c r="C110" s="46" t="s">
        <v>245</v>
      </c>
      <c r="D110" s="46" t="s">
        <v>212</v>
      </c>
      <c r="E110" s="46" t="s">
        <v>222</v>
      </c>
      <c r="F110" s="46" t="s">
        <v>457</v>
      </c>
      <c r="G110" s="46" t="s">
        <v>199</v>
      </c>
      <c r="H110" s="565">
        <v>78.1</v>
      </c>
      <c r="I110" s="51">
        <v>78.1</v>
      </c>
      <c r="K110" s="337">
        <v>78.1</v>
      </c>
      <c r="L110" s="337">
        <v>78.1</v>
      </c>
      <c r="N110" s="468">
        <f t="shared" si="3"/>
        <v>0</v>
      </c>
      <c r="O110" s="468">
        <f t="shared" si="3"/>
        <v>0</v>
      </c>
      <c r="P110" s="468">
        <f t="shared" si="4"/>
        <v>100</v>
      </c>
      <c r="Q110" s="468">
        <f t="shared" si="4"/>
        <v>100</v>
      </c>
    </row>
    <row r="111" spans="1:17" ht="18" hidden="1">
      <c r="A111" s="566" t="s">
        <v>217</v>
      </c>
      <c r="B111" s="44"/>
      <c r="C111" s="46" t="s">
        <v>245</v>
      </c>
      <c r="D111" s="46" t="s">
        <v>212</v>
      </c>
      <c r="E111" s="46" t="s">
        <v>222</v>
      </c>
      <c r="F111" s="46" t="s">
        <v>457</v>
      </c>
      <c r="G111" s="46" t="s">
        <v>199</v>
      </c>
      <c r="H111" s="572">
        <v>60</v>
      </c>
      <c r="I111" s="256">
        <v>60</v>
      </c>
      <c r="K111" s="341">
        <v>60</v>
      </c>
      <c r="L111" s="341">
        <v>60</v>
      </c>
      <c r="N111" s="468">
        <f t="shared" si="3"/>
        <v>0</v>
      </c>
      <c r="O111" s="468">
        <f t="shared" si="3"/>
        <v>0</v>
      </c>
      <c r="P111" s="468">
        <f t="shared" si="4"/>
        <v>100</v>
      </c>
      <c r="Q111" s="468">
        <f t="shared" si="4"/>
        <v>100</v>
      </c>
    </row>
    <row r="112" spans="1:17" ht="18" hidden="1">
      <c r="A112" s="564" t="s">
        <v>218</v>
      </c>
      <c r="B112" s="255"/>
      <c r="C112" s="46" t="s">
        <v>245</v>
      </c>
      <c r="D112" s="46" t="s">
        <v>212</v>
      </c>
      <c r="E112" s="46" t="s">
        <v>222</v>
      </c>
      <c r="F112" s="46" t="s">
        <v>457</v>
      </c>
      <c r="G112" s="46" t="s">
        <v>199</v>
      </c>
      <c r="H112" s="572">
        <v>18.1</v>
      </c>
      <c r="I112" s="256">
        <v>18.1</v>
      </c>
      <c r="K112" s="341">
        <v>18.1</v>
      </c>
      <c r="L112" s="341">
        <v>18.1</v>
      </c>
      <c r="N112" s="468">
        <f t="shared" si="3"/>
        <v>0</v>
      </c>
      <c r="O112" s="468">
        <f t="shared" si="3"/>
        <v>0</v>
      </c>
      <c r="P112" s="468">
        <f t="shared" si="4"/>
        <v>100</v>
      </c>
      <c r="Q112" s="468">
        <f t="shared" si="4"/>
        <v>100</v>
      </c>
    </row>
    <row r="113" spans="1:17" ht="46.5" customHeight="1" hidden="1">
      <c r="A113" s="566" t="s">
        <v>319</v>
      </c>
      <c r="B113" s="44"/>
      <c r="C113" s="46" t="s">
        <v>245</v>
      </c>
      <c r="D113" s="46" t="s">
        <v>212</v>
      </c>
      <c r="E113" s="46" t="s">
        <v>222</v>
      </c>
      <c r="F113" s="46" t="s">
        <v>457</v>
      </c>
      <c r="G113" s="46" t="s">
        <v>215</v>
      </c>
      <c r="H113" s="572">
        <v>0</v>
      </c>
      <c r="I113" s="256">
        <v>0.5</v>
      </c>
      <c r="J113" s="340"/>
      <c r="K113" s="341">
        <v>4.3</v>
      </c>
      <c r="L113" s="341">
        <v>4.3</v>
      </c>
      <c r="N113" s="468">
        <f t="shared" si="3"/>
        <v>-4.3</v>
      </c>
      <c r="O113" s="468">
        <f t="shared" si="3"/>
        <v>-3.8</v>
      </c>
      <c r="P113" s="468">
        <f t="shared" si="4"/>
        <v>0</v>
      </c>
      <c r="Q113" s="468">
        <f t="shared" si="4"/>
        <v>11.627906976744185</v>
      </c>
    </row>
    <row r="114" spans="1:17" ht="27.75" customHeight="1">
      <c r="A114" s="598" t="s">
        <v>428</v>
      </c>
      <c r="B114" s="599"/>
      <c r="C114" s="600"/>
      <c r="D114" s="46" t="s">
        <v>222</v>
      </c>
      <c r="E114" s="601"/>
      <c r="F114" s="601"/>
      <c r="G114" s="601"/>
      <c r="H114" s="602">
        <f>H115</f>
        <v>30</v>
      </c>
      <c r="I114" s="603"/>
      <c r="K114" s="341"/>
      <c r="L114" s="341"/>
      <c r="N114" s="468"/>
      <c r="O114" s="468"/>
      <c r="P114" s="468"/>
      <c r="Q114" s="468"/>
    </row>
    <row r="115" spans="1:17" ht="26.25">
      <c r="A115" s="82" t="s">
        <v>247</v>
      </c>
      <c r="B115" s="604"/>
      <c r="C115" s="585"/>
      <c r="D115" s="46" t="s">
        <v>222</v>
      </c>
      <c r="E115" s="164">
        <v>14</v>
      </c>
      <c r="F115" s="601"/>
      <c r="G115" s="601"/>
      <c r="H115" s="465">
        <f>H116</f>
        <v>30</v>
      </c>
      <c r="I115" s="603"/>
      <c r="K115" s="341"/>
      <c r="L115" s="341"/>
      <c r="N115" s="468"/>
      <c r="O115" s="468"/>
      <c r="P115" s="468"/>
      <c r="Q115" s="468"/>
    </row>
    <row r="116" spans="1:17" ht="39">
      <c r="A116" s="82" t="s">
        <v>565</v>
      </c>
      <c r="B116" s="604"/>
      <c r="C116" s="585"/>
      <c r="D116" s="46" t="s">
        <v>222</v>
      </c>
      <c r="E116" s="164">
        <v>14</v>
      </c>
      <c r="F116" s="164">
        <v>2400000000</v>
      </c>
      <c r="G116" s="605"/>
      <c r="H116" s="464">
        <f>H117</f>
        <v>30</v>
      </c>
      <c r="I116" s="603"/>
      <c r="K116" s="341"/>
      <c r="L116" s="341"/>
      <c r="N116" s="468"/>
      <c r="O116" s="468"/>
      <c r="P116" s="468"/>
      <c r="Q116" s="468"/>
    </row>
    <row r="117" spans="1:17" ht="25.5" customHeight="1">
      <c r="A117" s="82" t="s">
        <v>200</v>
      </c>
      <c r="B117" s="604"/>
      <c r="C117" s="585"/>
      <c r="D117" s="46" t="s">
        <v>222</v>
      </c>
      <c r="E117" s="164">
        <v>14</v>
      </c>
      <c r="F117" s="164">
        <v>2407000000</v>
      </c>
      <c r="G117" s="164">
        <v>200</v>
      </c>
      <c r="H117" s="464">
        <v>30</v>
      </c>
      <c r="I117" s="603"/>
      <c r="K117" s="341"/>
      <c r="L117" s="341"/>
      <c r="N117" s="468"/>
      <c r="O117" s="468"/>
      <c r="P117" s="468"/>
      <c r="Q117" s="468"/>
    </row>
    <row r="118" spans="1:17" ht="18" hidden="1">
      <c r="A118" s="606"/>
      <c r="B118" s="584"/>
      <c r="C118" s="585"/>
      <c r="D118" s="586"/>
      <c r="E118" s="607"/>
      <c r="F118" s="608"/>
      <c r="G118" s="609"/>
      <c r="H118" s="610"/>
      <c r="I118" s="256"/>
      <c r="K118" s="341"/>
      <c r="L118" s="341"/>
      <c r="N118" s="468"/>
      <c r="O118" s="468"/>
      <c r="P118" s="468"/>
      <c r="Q118" s="468"/>
    </row>
    <row r="119" spans="1:17" ht="18" hidden="1">
      <c r="A119" s="583"/>
      <c r="B119" s="584"/>
      <c r="C119" s="585"/>
      <c r="D119" s="586"/>
      <c r="E119" s="586"/>
      <c r="F119" s="587"/>
      <c r="G119" s="588"/>
      <c r="H119" s="572"/>
      <c r="I119" s="256"/>
      <c r="K119" s="341"/>
      <c r="L119" s="341"/>
      <c r="N119" s="468"/>
      <c r="O119" s="468"/>
      <c r="P119" s="468"/>
      <c r="Q119" s="468"/>
    </row>
    <row r="120" spans="1:17" s="343" customFormat="1" ht="13.5" customHeight="1">
      <c r="A120" s="562" t="s">
        <v>13</v>
      </c>
      <c r="B120" s="254"/>
      <c r="C120" s="45" t="s">
        <v>245</v>
      </c>
      <c r="D120" s="45" t="s">
        <v>223</v>
      </c>
      <c r="E120" s="45"/>
      <c r="F120" s="45"/>
      <c r="G120" s="45"/>
      <c r="H120" s="561">
        <f>H121+H127+H139</f>
        <v>1598.65</v>
      </c>
      <c r="I120" s="52">
        <f>I121+I127+I139</f>
        <v>944.5</v>
      </c>
      <c r="J120" s="344"/>
      <c r="K120" s="332">
        <f>K121+K127+K139</f>
        <v>811.9000000000001</v>
      </c>
      <c r="L120" s="332">
        <f>L121+L127+L139</f>
        <v>843.5</v>
      </c>
      <c r="N120" s="468">
        <f t="shared" si="3"/>
        <v>786.75</v>
      </c>
      <c r="O120" s="468">
        <f t="shared" si="3"/>
        <v>101</v>
      </c>
      <c r="P120" s="468">
        <f t="shared" si="4"/>
        <v>196.90232787289074</v>
      </c>
      <c r="Q120" s="468">
        <f t="shared" si="4"/>
        <v>111.97391819798459</v>
      </c>
    </row>
    <row r="121" spans="1:17" ht="18" hidden="1">
      <c r="A121" s="564" t="s">
        <v>106</v>
      </c>
      <c r="B121" s="255"/>
      <c r="C121" s="46" t="s">
        <v>245</v>
      </c>
      <c r="D121" s="46" t="s">
        <v>223</v>
      </c>
      <c r="E121" s="46" t="s">
        <v>211</v>
      </c>
      <c r="F121" s="46"/>
      <c r="G121" s="46"/>
      <c r="H121" s="565">
        <v>0</v>
      </c>
      <c r="I121" s="51">
        <v>0</v>
      </c>
      <c r="K121" s="337">
        <v>64.7</v>
      </c>
      <c r="L121" s="337">
        <v>64.7</v>
      </c>
      <c r="N121" s="468">
        <f t="shared" si="3"/>
        <v>-64.7</v>
      </c>
      <c r="O121" s="468">
        <f t="shared" si="3"/>
        <v>-64.7</v>
      </c>
      <c r="P121" s="468">
        <f t="shared" si="4"/>
        <v>0</v>
      </c>
      <c r="Q121" s="468">
        <f t="shared" si="4"/>
        <v>0</v>
      </c>
    </row>
    <row r="122" spans="1:17" ht="26.25" hidden="1">
      <c r="A122" s="564" t="s">
        <v>52</v>
      </c>
      <c r="B122" s="255"/>
      <c r="C122" s="46" t="s">
        <v>245</v>
      </c>
      <c r="D122" s="46" t="s">
        <v>223</v>
      </c>
      <c r="E122" s="46" t="s">
        <v>211</v>
      </c>
      <c r="F122" s="45" t="s">
        <v>453</v>
      </c>
      <c r="G122" s="46"/>
      <c r="H122" s="565">
        <v>0</v>
      </c>
      <c r="I122" s="51">
        <v>0</v>
      </c>
      <c r="K122" s="337">
        <v>64.7</v>
      </c>
      <c r="L122" s="337">
        <v>64.7</v>
      </c>
      <c r="N122" s="468">
        <f t="shared" si="3"/>
        <v>-64.7</v>
      </c>
      <c r="O122" s="468">
        <f t="shared" si="3"/>
        <v>-64.7</v>
      </c>
      <c r="P122" s="468">
        <f t="shared" si="4"/>
        <v>0</v>
      </c>
      <c r="Q122" s="468">
        <f t="shared" si="4"/>
        <v>0</v>
      </c>
    </row>
    <row r="123" spans="1:17" ht="36" customHeight="1" hidden="1">
      <c r="A123" s="568" t="s">
        <v>95</v>
      </c>
      <c r="B123" s="569"/>
      <c r="C123" s="46" t="s">
        <v>245</v>
      </c>
      <c r="D123" s="46" t="s">
        <v>223</v>
      </c>
      <c r="E123" s="46" t="s">
        <v>211</v>
      </c>
      <c r="F123" s="46" t="s">
        <v>454</v>
      </c>
      <c r="G123" s="46"/>
      <c r="H123" s="565">
        <f>H124</f>
        <v>0</v>
      </c>
      <c r="I123" s="51">
        <f>I124</f>
        <v>0</v>
      </c>
      <c r="J123" s="337">
        <f>J124</f>
        <v>0</v>
      </c>
      <c r="K123" s="337">
        <f>K124</f>
        <v>64.7</v>
      </c>
      <c r="L123" s="337">
        <f>L124</f>
        <v>64.7</v>
      </c>
      <c r="N123" s="468">
        <f t="shared" si="3"/>
        <v>-64.7</v>
      </c>
      <c r="O123" s="468">
        <f t="shared" si="3"/>
        <v>-64.7</v>
      </c>
      <c r="P123" s="468">
        <f t="shared" si="4"/>
        <v>0</v>
      </c>
      <c r="Q123" s="468">
        <f t="shared" si="4"/>
        <v>0</v>
      </c>
    </row>
    <row r="124" spans="1:17" ht="39" hidden="1">
      <c r="A124" s="564" t="s">
        <v>97</v>
      </c>
      <c r="B124" s="255"/>
      <c r="C124" s="46" t="s">
        <v>245</v>
      </c>
      <c r="D124" s="46" t="s">
        <v>223</v>
      </c>
      <c r="E124" s="46" t="s">
        <v>211</v>
      </c>
      <c r="F124" s="46" t="s">
        <v>140</v>
      </c>
      <c r="G124" s="46"/>
      <c r="H124" s="572">
        <v>0</v>
      </c>
      <c r="I124" s="256">
        <v>0</v>
      </c>
      <c r="K124" s="341">
        <v>64.7</v>
      </c>
      <c r="L124" s="341">
        <v>64.7</v>
      </c>
      <c r="N124" s="468">
        <f t="shared" si="3"/>
        <v>-64.7</v>
      </c>
      <c r="O124" s="468">
        <f t="shared" si="3"/>
        <v>-64.7</v>
      </c>
      <c r="P124" s="468">
        <f t="shared" si="4"/>
        <v>0</v>
      </c>
      <c r="Q124" s="468">
        <f t="shared" si="4"/>
        <v>0</v>
      </c>
    </row>
    <row r="125" spans="1:17" ht="66" hidden="1">
      <c r="A125" s="564" t="s">
        <v>198</v>
      </c>
      <c r="B125" s="255"/>
      <c r="C125" s="46" t="s">
        <v>245</v>
      </c>
      <c r="D125" s="46" t="s">
        <v>223</v>
      </c>
      <c r="E125" s="46" t="s">
        <v>211</v>
      </c>
      <c r="F125" s="46" t="s">
        <v>140</v>
      </c>
      <c r="G125" s="46" t="s">
        <v>199</v>
      </c>
      <c r="H125" s="565">
        <v>0</v>
      </c>
      <c r="I125" s="51">
        <v>0</v>
      </c>
      <c r="K125" s="337">
        <v>61.6</v>
      </c>
      <c r="L125" s="337">
        <v>61.6</v>
      </c>
      <c r="N125" s="468">
        <f t="shared" si="3"/>
        <v>-61.6</v>
      </c>
      <c r="O125" s="468">
        <f t="shared" si="3"/>
        <v>-61.6</v>
      </c>
      <c r="P125" s="468">
        <f t="shared" si="4"/>
        <v>0</v>
      </c>
      <c r="Q125" s="468">
        <f t="shared" si="4"/>
        <v>0</v>
      </c>
    </row>
    <row r="126" spans="1:17" ht="26.25" hidden="1">
      <c r="A126" s="566" t="s">
        <v>319</v>
      </c>
      <c r="B126" s="44"/>
      <c r="C126" s="46" t="s">
        <v>245</v>
      </c>
      <c r="D126" s="46" t="s">
        <v>223</v>
      </c>
      <c r="E126" s="46" t="s">
        <v>211</v>
      </c>
      <c r="F126" s="46" t="s">
        <v>140</v>
      </c>
      <c r="G126" s="46" t="s">
        <v>215</v>
      </c>
      <c r="H126" s="565">
        <v>0</v>
      </c>
      <c r="I126" s="51">
        <v>0</v>
      </c>
      <c r="K126" s="337">
        <v>3.1</v>
      </c>
      <c r="L126" s="337">
        <v>3.1</v>
      </c>
      <c r="N126" s="468">
        <f t="shared" si="3"/>
        <v>-3.1</v>
      </c>
      <c r="O126" s="468">
        <f t="shared" si="3"/>
        <v>-3.1</v>
      </c>
      <c r="P126" s="468">
        <f t="shared" si="4"/>
        <v>0</v>
      </c>
      <c r="Q126" s="468">
        <f t="shared" si="4"/>
        <v>0</v>
      </c>
    </row>
    <row r="127" spans="1:17" s="343" customFormat="1" ht="15.75" customHeight="1">
      <c r="A127" s="559" t="s">
        <v>62</v>
      </c>
      <c r="B127" s="560"/>
      <c r="C127" s="45" t="s">
        <v>245</v>
      </c>
      <c r="D127" s="45" t="s">
        <v>223</v>
      </c>
      <c r="E127" s="45" t="s">
        <v>258</v>
      </c>
      <c r="F127" s="45"/>
      <c r="G127" s="45"/>
      <c r="H127" s="611">
        <f>H131+H128</f>
        <v>835.3199999999999</v>
      </c>
      <c r="I127" s="257">
        <f>I131</f>
        <v>931.5</v>
      </c>
      <c r="K127" s="342">
        <f>K131</f>
        <v>737.2</v>
      </c>
      <c r="L127" s="342">
        <f>L131</f>
        <v>768.8</v>
      </c>
      <c r="N127" s="468">
        <f t="shared" si="3"/>
        <v>98.11999999999989</v>
      </c>
      <c r="O127" s="468">
        <f t="shared" si="3"/>
        <v>162.70000000000005</v>
      </c>
      <c r="P127" s="468">
        <f t="shared" si="4"/>
        <v>113.30982094411284</v>
      </c>
      <c r="Q127" s="468">
        <f t="shared" si="4"/>
        <v>121.16285119667015</v>
      </c>
    </row>
    <row r="128" spans="1:17" s="343" customFormat="1" ht="17.25" hidden="1">
      <c r="A128" s="82" t="s">
        <v>566</v>
      </c>
      <c r="B128" s="612"/>
      <c r="C128" s="45"/>
      <c r="D128" s="46" t="s">
        <v>223</v>
      </c>
      <c r="E128" s="46" t="s">
        <v>258</v>
      </c>
      <c r="F128" s="162">
        <v>3100000000</v>
      </c>
      <c r="G128" s="162"/>
      <c r="H128" s="613">
        <v>0</v>
      </c>
      <c r="I128" s="257"/>
      <c r="K128" s="342"/>
      <c r="L128" s="342"/>
      <c r="N128" s="468"/>
      <c r="O128" s="468"/>
      <c r="P128" s="468"/>
      <c r="Q128" s="468"/>
    </row>
    <row r="129" spans="1:17" s="343" customFormat="1" ht="37.5" customHeight="1" hidden="1">
      <c r="A129" s="82" t="s">
        <v>567</v>
      </c>
      <c r="B129" s="612"/>
      <c r="C129" s="45"/>
      <c r="D129" s="46" t="s">
        <v>223</v>
      </c>
      <c r="E129" s="46" t="s">
        <v>258</v>
      </c>
      <c r="F129" s="162">
        <v>3105000000</v>
      </c>
      <c r="G129" s="162"/>
      <c r="H129" s="465">
        <f>H130</f>
        <v>0</v>
      </c>
      <c r="I129" s="614"/>
      <c r="K129" s="342"/>
      <c r="L129" s="342"/>
      <c r="N129" s="468"/>
      <c r="O129" s="468"/>
      <c r="P129" s="468"/>
      <c r="Q129" s="468"/>
    </row>
    <row r="130" spans="1:17" s="343" customFormat="1" ht="26.25" hidden="1">
      <c r="A130" s="82" t="s">
        <v>200</v>
      </c>
      <c r="B130" s="612"/>
      <c r="C130" s="45"/>
      <c r="D130" s="46" t="s">
        <v>223</v>
      </c>
      <c r="E130" s="46" t="s">
        <v>258</v>
      </c>
      <c r="F130" s="162">
        <v>3105000000</v>
      </c>
      <c r="G130" s="162">
        <v>200</v>
      </c>
      <c r="H130" s="465">
        <v>0</v>
      </c>
      <c r="I130" s="614"/>
      <c r="K130" s="342"/>
      <c r="L130" s="342"/>
      <c r="N130" s="468"/>
      <c r="O130" s="468"/>
      <c r="P130" s="468"/>
      <c r="Q130" s="468"/>
    </row>
    <row r="131" spans="1:17" ht="52.5" customHeight="1">
      <c r="A131" s="606" t="s">
        <v>568</v>
      </c>
      <c r="B131" s="584"/>
      <c r="C131" s="585">
        <v>950</v>
      </c>
      <c r="D131" s="586">
        <v>4</v>
      </c>
      <c r="E131" s="586">
        <v>9</v>
      </c>
      <c r="F131" s="608" t="s">
        <v>427</v>
      </c>
      <c r="G131" s="609" t="s">
        <v>429</v>
      </c>
      <c r="H131" s="610">
        <f aca="true" t="shared" si="5" ref="H131:I133">H132</f>
        <v>835.3199999999999</v>
      </c>
      <c r="I131" s="256">
        <f t="shared" si="5"/>
        <v>931.5</v>
      </c>
      <c r="K131" s="341">
        <f aca="true" t="shared" si="6" ref="K131:L133">K132</f>
        <v>737.2</v>
      </c>
      <c r="L131" s="341">
        <f t="shared" si="6"/>
        <v>768.8</v>
      </c>
      <c r="N131" s="468">
        <f t="shared" si="3"/>
        <v>98.11999999999989</v>
      </c>
      <c r="O131" s="468">
        <f t="shared" si="3"/>
        <v>162.70000000000005</v>
      </c>
      <c r="P131" s="468">
        <f t="shared" si="4"/>
        <v>113.30982094411284</v>
      </c>
      <c r="Q131" s="468">
        <f t="shared" si="4"/>
        <v>121.16285119667015</v>
      </c>
    </row>
    <row r="132" spans="1:17" ht="57.75" customHeight="1">
      <c r="A132" s="583" t="s">
        <v>40</v>
      </c>
      <c r="B132" s="584"/>
      <c r="C132" s="585">
        <v>950</v>
      </c>
      <c r="D132" s="586">
        <v>4</v>
      </c>
      <c r="E132" s="586">
        <v>9</v>
      </c>
      <c r="F132" s="587">
        <v>8900500000</v>
      </c>
      <c r="G132" s="588" t="s">
        <v>429</v>
      </c>
      <c r="H132" s="572">
        <f>H133+H135+H137</f>
        <v>835.3199999999999</v>
      </c>
      <c r="I132" s="615">
        <f>I133+I135+I137</f>
        <v>931.5</v>
      </c>
      <c r="J132" s="350"/>
      <c r="K132" s="348">
        <f t="shared" si="6"/>
        <v>737.2</v>
      </c>
      <c r="L132" s="341">
        <f t="shared" si="6"/>
        <v>768.8</v>
      </c>
      <c r="N132" s="468">
        <f t="shared" si="3"/>
        <v>98.11999999999989</v>
      </c>
      <c r="O132" s="468">
        <f t="shared" si="3"/>
        <v>162.70000000000005</v>
      </c>
      <c r="P132" s="468">
        <f t="shared" si="4"/>
        <v>113.30982094411284</v>
      </c>
      <c r="Q132" s="468">
        <f t="shared" si="4"/>
        <v>121.16285119667015</v>
      </c>
    </row>
    <row r="133" spans="1:17" ht="37.5" customHeight="1">
      <c r="A133" s="583" t="s">
        <v>81</v>
      </c>
      <c r="B133" s="584"/>
      <c r="C133" s="585">
        <v>950</v>
      </c>
      <c r="D133" s="586">
        <v>4</v>
      </c>
      <c r="E133" s="586">
        <v>9</v>
      </c>
      <c r="F133" s="587">
        <v>8900505001</v>
      </c>
      <c r="G133" s="588" t="s">
        <v>429</v>
      </c>
      <c r="H133" s="572">
        <f t="shared" si="5"/>
        <v>507.34</v>
      </c>
      <c r="I133" s="256">
        <f t="shared" si="5"/>
        <v>931.5</v>
      </c>
      <c r="K133" s="341">
        <f t="shared" si="6"/>
        <v>737.2</v>
      </c>
      <c r="L133" s="341">
        <f t="shared" si="6"/>
        <v>768.8</v>
      </c>
      <c r="N133" s="468">
        <f t="shared" si="3"/>
        <v>-229.86000000000007</v>
      </c>
      <c r="O133" s="468">
        <f t="shared" si="3"/>
        <v>162.70000000000005</v>
      </c>
      <c r="P133" s="468">
        <f t="shared" si="4"/>
        <v>68.81985892566466</v>
      </c>
      <c r="Q133" s="468">
        <f t="shared" si="4"/>
        <v>121.16285119667015</v>
      </c>
    </row>
    <row r="134" spans="1:17" ht="25.5" customHeight="1">
      <c r="A134" s="583" t="s">
        <v>319</v>
      </c>
      <c r="B134" s="584"/>
      <c r="C134" s="585">
        <v>950</v>
      </c>
      <c r="D134" s="586">
        <v>4</v>
      </c>
      <c r="E134" s="586">
        <v>9</v>
      </c>
      <c r="F134" s="587">
        <v>8900505001</v>
      </c>
      <c r="G134" s="588" t="s">
        <v>215</v>
      </c>
      <c r="H134" s="565">
        <v>507.34</v>
      </c>
      <c r="I134" s="51">
        <v>931.5</v>
      </c>
      <c r="K134" s="337">
        <v>737.2</v>
      </c>
      <c r="L134" s="337">
        <v>768.8</v>
      </c>
      <c r="N134" s="468">
        <f t="shared" si="3"/>
        <v>-229.86000000000007</v>
      </c>
      <c r="O134" s="468">
        <f t="shared" si="3"/>
        <v>162.70000000000005</v>
      </c>
      <c r="P134" s="468">
        <f t="shared" si="4"/>
        <v>68.81985892566466</v>
      </c>
      <c r="Q134" s="468">
        <f t="shared" si="4"/>
        <v>121.16285119667015</v>
      </c>
    </row>
    <row r="135" spans="1:17" ht="27.75" customHeight="1">
      <c r="A135" s="583" t="s">
        <v>517</v>
      </c>
      <c r="B135" s="584"/>
      <c r="C135" s="585">
        <v>950</v>
      </c>
      <c r="D135" s="586">
        <v>4</v>
      </c>
      <c r="E135" s="586">
        <v>9</v>
      </c>
      <c r="F135" s="587">
        <v>8900505002</v>
      </c>
      <c r="G135" s="588" t="s">
        <v>429</v>
      </c>
      <c r="H135" s="561">
        <f>H136</f>
        <v>160</v>
      </c>
      <c r="I135" s="52">
        <f>I136</f>
        <v>0</v>
      </c>
      <c r="K135" s="332">
        <f>K136</f>
        <v>0</v>
      </c>
      <c r="L135" s="332">
        <f>L136</f>
        <v>0</v>
      </c>
      <c r="N135" s="468">
        <f t="shared" si="3"/>
        <v>160</v>
      </c>
      <c r="O135" s="468">
        <f t="shared" si="3"/>
        <v>0</v>
      </c>
      <c r="P135" s="468" t="e">
        <f t="shared" si="4"/>
        <v>#DIV/0!</v>
      </c>
      <c r="Q135" s="468" t="e">
        <f t="shared" si="4"/>
        <v>#DIV/0!</v>
      </c>
    </row>
    <row r="136" spans="1:17" ht="27" customHeight="1">
      <c r="A136" s="583" t="s">
        <v>319</v>
      </c>
      <c r="B136" s="584"/>
      <c r="C136" s="585">
        <v>950</v>
      </c>
      <c r="D136" s="586">
        <v>4</v>
      </c>
      <c r="E136" s="586">
        <v>9</v>
      </c>
      <c r="F136" s="587">
        <v>8900505002</v>
      </c>
      <c r="G136" s="588" t="s">
        <v>215</v>
      </c>
      <c r="H136" s="565">
        <v>160</v>
      </c>
      <c r="I136" s="51">
        <v>0</v>
      </c>
      <c r="K136" s="337"/>
      <c r="L136" s="337"/>
      <c r="N136" s="468">
        <f t="shared" si="3"/>
        <v>160</v>
      </c>
      <c r="O136" s="468">
        <f t="shared" si="3"/>
        <v>0</v>
      </c>
      <c r="P136" s="468" t="e">
        <f t="shared" si="4"/>
        <v>#DIV/0!</v>
      </c>
      <c r="Q136" s="468" t="e">
        <f t="shared" si="4"/>
        <v>#DIV/0!</v>
      </c>
    </row>
    <row r="137" spans="1:17" ht="14.25" customHeight="1">
      <c r="A137" s="735" t="s">
        <v>437</v>
      </c>
      <c r="B137" s="196"/>
      <c r="C137" s="585">
        <v>950</v>
      </c>
      <c r="D137" s="586">
        <v>4</v>
      </c>
      <c r="E137" s="586">
        <v>9</v>
      </c>
      <c r="F137" s="587">
        <v>8900505003</v>
      </c>
      <c r="G137" s="588"/>
      <c r="H137" s="565">
        <f>H138</f>
        <v>167.98</v>
      </c>
      <c r="I137" s="51">
        <f>I138</f>
        <v>0</v>
      </c>
      <c r="K137" s="337"/>
      <c r="L137" s="337"/>
      <c r="N137" s="468"/>
      <c r="O137" s="468"/>
      <c r="P137" s="468"/>
      <c r="Q137" s="468"/>
    </row>
    <row r="138" spans="1:17" ht="26.25">
      <c r="A138" s="583" t="s">
        <v>319</v>
      </c>
      <c r="B138" s="584"/>
      <c r="C138" s="585">
        <v>950</v>
      </c>
      <c r="D138" s="586">
        <v>4</v>
      </c>
      <c r="E138" s="586">
        <v>9</v>
      </c>
      <c r="F138" s="587">
        <v>8900505003</v>
      </c>
      <c r="G138" s="588">
        <v>200</v>
      </c>
      <c r="H138" s="565">
        <v>167.98</v>
      </c>
      <c r="I138" s="51">
        <v>0</v>
      </c>
      <c r="K138" s="337"/>
      <c r="L138" s="337"/>
      <c r="N138" s="468"/>
      <c r="O138" s="468"/>
      <c r="P138" s="468"/>
      <c r="Q138" s="468"/>
    </row>
    <row r="139" spans="1:17" s="343" customFormat="1" ht="17.25" customHeight="1">
      <c r="A139" s="562" t="s">
        <v>70</v>
      </c>
      <c r="B139" s="254"/>
      <c r="C139" s="45" t="s">
        <v>245</v>
      </c>
      <c r="D139" s="45" t="s">
        <v>223</v>
      </c>
      <c r="E139" s="45" t="s">
        <v>241</v>
      </c>
      <c r="F139" s="45"/>
      <c r="G139" s="45"/>
      <c r="H139" s="573">
        <f>H140</f>
        <v>763.33</v>
      </c>
      <c r="I139" s="257">
        <f>I140</f>
        <v>13</v>
      </c>
      <c r="K139" s="342">
        <f>K140</f>
        <v>10</v>
      </c>
      <c r="L139" s="342">
        <f>L140</f>
        <v>10</v>
      </c>
      <c r="N139" s="468">
        <f t="shared" si="3"/>
        <v>753.33</v>
      </c>
      <c r="O139" s="468">
        <f t="shared" si="3"/>
        <v>3</v>
      </c>
      <c r="P139" s="468">
        <f t="shared" si="4"/>
        <v>7633.3</v>
      </c>
      <c r="Q139" s="468">
        <f t="shared" si="4"/>
        <v>130</v>
      </c>
    </row>
    <row r="140" spans="1:17" ht="27.75" customHeight="1">
      <c r="A140" s="562" t="s">
        <v>138</v>
      </c>
      <c r="B140" s="254"/>
      <c r="C140" s="45" t="s">
        <v>245</v>
      </c>
      <c r="D140" s="45" t="s">
        <v>223</v>
      </c>
      <c r="E140" s="45" t="s">
        <v>241</v>
      </c>
      <c r="F140" s="45" t="s">
        <v>402</v>
      </c>
      <c r="G140" s="45"/>
      <c r="H140" s="573">
        <f>H141+H144</f>
        <v>763.33</v>
      </c>
      <c r="I140" s="257">
        <f>I141+I144</f>
        <v>13</v>
      </c>
      <c r="K140" s="342">
        <f>K141+K144</f>
        <v>10</v>
      </c>
      <c r="L140" s="342">
        <f>L141+L144</f>
        <v>10</v>
      </c>
      <c r="N140" s="468">
        <f t="shared" si="3"/>
        <v>753.33</v>
      </c>
      <c r="O140" s="468">
        <f t="shared" si="3"/>
        <v>3</v>
      </c>
      <c r="P140" s="468">
        <f t="shared" si="4"/>
        <v>7633.3</v>
      </c>
      <c r="Q140" s="468">
        <f t="shared" si="4"/>
        <v>130</v>
      </c>
    </row>
    <row r="141" spans="1:17" ht="14.25" customHeight="1">
      <c r="A141" s="564" t="s">
        <v>143</v>
      </c>
      <c r="B141" s="255"/>
      <c r="C141" s="46" t="s">
        <v>245</v>
      </c>
      <c r="D141" s="46" t="s">
        <v>223</v>
      </c>
      <c r="E141" s="46" t="s">
        <v>241</v>
      </c>
      <c r="F141" s="46" t="s">
        <v>403</v>
      </c>
      <c r="G141" s="46"/>
      <c r="H141" s="572">
        <f>H142</f>
        <v>80</v>
      </c>
      <c r="I141" s="256">
        <f>I142</f>
        <v>13</v>
      </c>
      <c r="K141" s="341">
        <f>K142</f>
        <v>10</v>
      </c>
      <c r="L141" s="341">
        <f>L142</f>
        <v>10</v>
      </c>
      <c r="N141" s="468">
        <f t="shared" si="3"/>
        <v>70</v>
      </c>
      <c r="O141" s="468">
        <f t="shared" si="3"/>
        <v>3</v>
      </c>
      <c r="P141" s="468">
        <f t="shared" si="4"/>
        <v>800</v>
      </c>
      <c r="Q141" s="468">
        <f t="shared" si="4"/>
        <v>130</v>
      </c>
    </row>
    <row r="142" spans="1:17" ht="28.5" customHeight="1">
      <c r="A142" s="564" t="s">
        <v>319</v>
      </c>
      <c r="B142" s="255"/>
      <c r="C142" s="46" t="s">
        <v>245</v>
      </c>
      <c r="D142" s="46" t="s">
        <v>223</v>
      </c>
      <c r="E142" s="46" t="s">
        <v>241</v>
      </c>
      <c r="F142" s="46" t="s">
        <v>403</v>
      </c>
      <c r="G142" s="46" t="s">
        <v>215</v>
      </c>
      <c r="H142" s="572">
        <v>80</v>
      </c>
      <c r="I142" s="256">
        <v>13</v>
      </c>
      <c r="K142" s="341">
        <v>10</v>
      </c>
      <c r="L142" s="341">
        <v>10</v>
      </c>
      <c r="N142" s="468">
        <f t="shared" si="3"/>
        <v>70</v>
      </c>
      <c r="O142" s="468">
        <f t="shared" si="3"/>
        <v>3</v>
      </c>
      <c r="P142" s="468">
        <f t="shared" si="4"/>
        <v>800</v>
      </c>
      <c r="Q142" s="468">
        <f t="shared" si="4"/>
        <v>130</v>
      </c>
    </row>
    <row r="143" spans="1:17" ht="39" customHeight="1">
      <c r="A143" s="562" t="s">
        <v>685</v>
      </c>
      <c r="B143" s="255"/>
      <c r="C143" s="46" t="s">
        <v>245</v>
      </c>
      <c r="D143" s="45" t="s">
        <v>223</v>
      </c>
      <c r="E143" s="45" t="s">
        <v>241</v>
      </c>
      <c r="F143" s="45" t="s">
        <v>686</v>
      </c>
      <c r="G143" s="46"/>
      <c r="H143" s="572">
        <f>H144</f>
        <v>683.33</v>
      </c>
      <c r="I143" s="256">
        <f>I144</f>
        <v>0</v>
      </c>
      <c r="K143" s="341">
        <f>K144</f>
        <v>0</v>
      </c>
      <c r="L143" s="341">
        <f>L144</f>
        <v>0</v>
      </c>
      <c r="N143" s="468">
        <f t="shared" si="3"/>
        <v>683.33</v>
      </c>
      <c r="O143" s="468">
        <f t="shared" si="3"/>
        <v>0</v>
      </c>
      <c r="P143" s="468" t="e">
        <f t="shared" si="4"/>
        <v>#DIV/0!</v>
      </c>
      <c r="Q143" s="468" t="e">
        <f t="shared" si="4"/>
        <v>#DIV/0!</v>
      </c>
    </row>
    <row r="144" spans="1:17" ht="18" customHeight="1">
      <c r="A144" s="564" t="s">
        <v>687</v>
      </c>
      <c r="B144" s="255"/>
      <c r="C144" s="46" t="s">
        <v>245</v>
      </c>
      <c r="D144" s="46" t="s">
        <v>223</v>
      </c>
      <c r="E144" s="46" t="s">
        <v>241</v>
      </c>
      <c r="F144" s="46" t="s">
        <v>688</v>
      </c>
      <c r="G144" s="46"/>
      <c r="H144" s="567">
        <f>H145</f>
        <v>683.33</v>
      </c>
      <c r="I144" s="227"/>
      <c r="K144" s="339"/>
      <c r="L144" s="339"/>
      <c r="N144" s="468">
        <f t="shared" si="3"/>
        <v>683.33</v>
      </c>
      <c r="O144" s="468">
        <f t="shared" si="3"/>
        <v>0</v>
      </c>
      <c r="P144" s="468" t="e">
        <f t="shared" si="4"/>
        <v>#DIV/0!</v>
      </c>
      <c r="Q144" s="468" t="e">
        <f t="shared" si="4"/>
        <v>#DIV/0!</v>
      </c>
    </row>
    <row r="145" spans="1:17" ht="31.5" customHeight="1">
      <c r="A145" s="564" t="s">
        <v>689</v>
      </c>
      <c r="B145" s="255"/>
      <c r="C145" s="46"/>
      <c r="D145" s="46" t="s">
        <v>223</v>
      </c>
      <c r="E145" s="46" t="s">
        <v>241</v>
      </c>
      <c r="F145" s="46" t="s">
        <v>690</v>
      </c>
      <c r="G145" s="46" t="s">
        <v>215</v>
      </c>
      <c r="H145" s="567">
        <v>683.33</v>
      </c>
      <c r="I145" s="227"/>
      <c r="K145" s="339"/>
      <c r="L145" s="339"/>
      <c r="N145" s="468"/>
      <c r="O145" s="468"/>
      <c r="P145" s="468"/>
      <c r="Q145" s="468"/>
    </row>
    <row r="146" spans="1:17" s="343" customFormat="1" ht="12.75" customHeight="1">
      <c r="A146" s="559" t="s">
        <v>12</v>
      </c>
      <c r="B146" s="560"/>
      <c r="C146" s="45" t="s">
        <v>245</v>
      </c>
      <c r="D146" s="45" t="s">
        <v>248</v>
      </c>
      <c r="E146" s="45"/>
      <c r="F146" s="45"/>
      <c r="G146" s="45"/>
      <c r="H146" s="573">
        <f>H147+H156+H166</f>
        <v>994.9</v>
      </c>
      <c r="I146" s="257">
        <f>I147+I156+I166</f>
        <v>132.5</v>
      </c>
      <c r="K146" s="342">
        <f>K147+K156+K166</f>
        <v>100</v>
      </c>
      <c r="L146" s="342">
        <f>L147+L156+L166</f>
        <v>100</v>
      </c>
      <c r="N146" s="468">
        <f t="shared" si="3"/>
        <v>894.9</v>
      </c>
      <c r="O146" s="468">
        <f t="shared" si="3"/>
        <v>32.5</v>
      </c>
      <c r="P146" s="468">
        <f t="shared" si="4"/>
        <v>994.9</v>
      </c>
      <c r="Q146" s="468">
        <f t="shared" si="4"/>
        <v>132.5</v>
      </c>
    </row>
    <row r="147" spans="1:17" ht="17.25" hidden="1">
      <c r="A147" s="562" t="s">
        <v>249</v>
      </c>
      <c r="B147" s="254"/>
      <c r="C147" s="45" t="s">
        <v>245</v>
      </c>
      <c r="D147" s="45" t="s">
        <v>248</v>
      </c>
      <c r="E147" s="45" t="s">
        <v>211</v>
      </c>
      <c r="F147" s="45"/>
      <c r="G147" s="45"/>
      <c r="H147" s="573">
        <f>H148+H153</f>
        <v>0</v>
      </c>
      <c r="I147" s="257">
        <f>I148+I153</f>
        <v>0</v>
      </c>
      <c r="K147" s="342">
        <f>K148+K153</f>
        <v>0</v>
      </c>
      <c r="L147" s="342">
        <f>L148+L153</f>
        <v>0</v>
      </c>
      <c r="N147" s="468">
        <f t="shared" si="3"/>
        <v>0</v>
      </c>
      <c r="O147" s="468">
        <f t="shared" si="3"/>
        <v>0</v>
      </c>
      <c r="P147" s="468" t="e">
        <f t="shared" si="4"/>
        <v>#DIV/0!</v>
      </c>
      <c r="Q147" s="468" t="e">
        <f t="shared" si="4"/>
        <v>#DIV/0!</v>
      </c>
    </row>
    <row r="148" spans="1:17" ht="17.25" hidden="1">
      <c r="A148" s="559" t="s">
        <v>12</v>
      </c>
      <c r="B148" s="560"/>
      <c r="C148" s="45" t="s">
        <v>245</v>
      </c>
      <c r="D148" s="45" t="s">
        <v>248</v>
      </c>
      <c r="E148" s="45" t="s">
        <v>211</v>
      </c>
      <c r="F148" s="46" t="s">
        <v>405</v>
      </c>
      <c r="G148" s="45"/>
      <c r="H148" s="573">
        <f>H149+H151</f>
        <v>0</v>
      </c>
      <c r="I148" s="257">
        <f>I149+I151</f>
        <v>0</v>
      </c>
      <c r="K148" s="342">
        <f>K149+K151</f>
        <v>0</v>
      </c>
      <c r="L148" s="342">
        <f>L149+L151</f>
        <v>0</v>
      </c>
      <c r="N148" s="468">
        <f t="shared" si="3"/>
        <v>0</v>
      </c>
      <c r="O148" s="468">
        <f t="shared" si="3"/>
        <v>0</v>
      </c>
      <c r="P148" s="468" t="e">
        <f t="shared" si="4"/>
        <v>#DIV/0!</v>
      </c>
      <c r="Q148" s="468" t="e">
        <f t="shared" si="4"/>
        <v>#DIV/0!</v>
      </c>
    </row>
    <row r="149" spans="1:17" ht="39" hidden="1">
      <c r="A149" s="564" t="s">
        <v>406</v>
      </c>
      <c r="B149" s="255"/>
      <c r="C149" s="46" t="s">
        <v>245</v>
      </c>
      <c r="D149" s="46" t="s">
        <v>248</v>
      </c>
      <c r="E149" s="46" t="s">
        <v>211</v>
      </c>
      <c r="F149" s="46" t="s">
        <v>407</v>
      </c>
      <c r="G149" s="45"/>
      <c r="H149" s="572">
        <f>H150</f>
        <v>0</v>
      </c>
      <c r="I149" s="256">
        <f>I150</f>
        <v>0</v>
      </c>
      <c r="K149" s="341">
        <f>K150</f>
        <v>0</v>
      </c>
      <c r="L149" s="341">
        <f>L150</f>
        <v>0</v>
      </c>
      <c r="N149" s="468">
        <f t="shared" si="3"/>
        <v>0</v>
      </c>
      <c r="O149" s="468">
        <f t="shared" si="3"/>
        <v>0</v>
      </c>
      <c r="P149" s="468" t="e">
        <f t="shared" si="4"/>
        <v>#DIV/0!</v>
      </c>
      <c r="Q149" s="468" t="e">
        <f t="shared" si="4"/>
        <v>#DIV/0!</v>
      </c>
    </row>
    <row r="150" spans="1:17" ht="39.75" customHeight="1" hidden="1">
      <c r="A150" s="568" t="s">
        <v>96</v>
      </c>
      <c r="B150" s="569"/>
      <c r="C150" s="46" t="s">
        <v>245</v>
      </c>
      <c r="D150" s="46" t="s">
        <v>248</v>
      </c>
      <c r="E150" s="46" t="s">
        <v>211</v>
      </c>
      <c r="F150" s="46" t="s">
        <v>407</v>
      </c>
      <c r="G150" s="46" t="s">
        <v>288</v>
      </c>
      <c r="H150" s="616"/>
      <c r="I150" s="260"/>
      <c r="K150" s="352"/>
      <c r="L150" s="352"/>
      <c r="N150" s="468">
        <f t="shared" si="3"/>
        <v>0</v>
      </c>
      <c r="O150" s="468">
        <f t="shared" si="3"/>
        <v>0</v>
      </c>
      <c r="P150" s="468" t="e">
        <f t="shared" si="4"/>
        <v>#DIV/0!</v>
      </c>
      <c r="Q150" s="468" t="e">
        <f t="shared" si="4"/>
        <v>#DIV/0!</v>
      </c>
    </row>
    <row r="151" spans="1:17" ht="20.25" customHeight="1" hidden="1">
      <c r="A151" s="564" t="s">
        <v>326</v>
      </c>
      <c r="B151" s="255"/>
      <c r="C151" s="46" t="s">
        <v>245</v>
      </c>
      <c r="D151" s="46" t="s">
        <v>248</v>
      </c>
      <c r="E151" s="46" t="s">
        <v>211</v>
      </c>
      <c r="F151" s="46" t="s">
        <v>327</v>
      </c>
      <c r="G151" s="46"/>
      <c r="H151" s="616">
        <f>H152</f>
        <v>0</v>
      </c>
      <c r="I151" s="260">
        <f>I152</f>
        <v>0</v>
      </c>
      <c r="K151" s="352">
        <f>K152</f>
        <v>0</v>
      </c>
      <c r="L151" s="352">
        <f>L152</f>
        <v>0</v>
      </c>
      <c r="N151" s="468">
        <f t="shared" si="3"/>
        <v>0</v>
      </c>
      <c r="O151" s="468">
        <f t="shared" si="3"/>
        <v>0</v>
      </c>
      <c r="P151" s="468" t="e">
        <f t="shared" si="4"/>
        <v>#DIV/0!</v>
      </c>
      <c r="Q151" s="468" t="e">
        <f t="shared" si="4"/>
        <v>#DIV/0!</v>
      </c>
    </row>
    <row r="152" spans="1:17" ht="39.75" customHeight="1" hidden="1">
      <c r="A152" s="564" t="s">
        <v>319</v>
      </c>
      <c r="B152" s="255"/>
      <c r="C152" s="46" t="s">
        <v>245</v>
      </c>
      <c r="D152" s="46" t="s">
        <v>248</v>
      </c>
      <c r="E152" s="46" t="s">
        <v>211</v>
      </c>
      <c r="F152" s="46" t="s">
        <v>327</v>
      </c>
      <c r="G152" s="46" t="s">
        <v>215</v>
      </c>
      <c r="H152" s="616"/>
      <c r="I152" s="260"/>
      <c r="K152" s="352"/>
      <c r="L152" s="352"/>
      <c r="N152" s="468">
        <f t="shared" si="3"/>
        <v>0</v>
      </c>
      <c r="O152" s="468">
        <f t="shared" si="3"/>
        <v>0</v>
      </c>
      <c r="P152" s="468" t="e">
        <f t="shared" si="4"/>
        <v>#DIV/0!</v>
      </c>
      <c r="Q152" s="468" t="e">
        <f t="shared" si="4"/>
        <v>#DIV/0!</v>
      </c>
    </row>
    <row r="153" spans="1:17" ht="43.5" customHeight="1" hidden="1">
      <c r="A153" s="617" t="s">
        <v>345</v>
      </c>
      <c r="B153" s="618"/>
      <c r="C153" s="619" t="s">
        <v>245</v>
      </c>
      <c r="D153" s="619" t="s">
        <v>248</v>
      </c>
      <c r="E153" s="619" t="s">
        <v>211</v>
      </c>
      <c r="F153" s="620" t="s">
        <v>456</v>
      </c>
      <c r="G153" s="619"/>
      <c r="H153" s="610">
        <f>H155</f>
        <v>0</v>
      </c>
      <c r="I153" s="261">
        <f>I155</f>
        <v>0</v>
      </c>
      <c r="K153" s="349">
        <f>K155</f>
        <v>0</v>
      </c>
      <c r="L153" s="349">
        <f>L155</f>
        <v>0</v>
      </c>
      <c r="N153" s="468">
        <f t="shared" si="3"/>
        <v>0</v>
      </c>
      <c r="O153" s="468">
        <f t="shared" si="3"/>
        <v>0</v>
      </c>
      <c r="P153" s="468" t="e">
        <f t="shared" si="4"/>
        <v>#DIV/0!</v>
      </c>
      <c r="Q153" s="468" t="e">
        <f t="shared" si="4"/>
        <v>#DIV/0!</v>
      </c>
    </row>
    <row r="154" spans="1:17" ht="39" hidden="1">
      <c r="A154" s="617" t="s">
        <v>345</v>
      </c>
      <c r="B154" s="540"/>
      <c r="C154" s="46" t="s">
        <v>245</v>
      </c>
      <c r="D154" s="46" t="s">
        <v>248</v>
      </c>
      <c r="E154" s="46" t="s">
        <v>211</v>
      </c>
      <c r="F154" s="621" t="s">
        <v>51</v>
      </c>
      <c r="G154" s="46"/>
      <c r="H154" s="572">
        <f>H155</f>
        <v>0</v>
      </c>
      <c r="I154" s="256">
        <f>I155</f>
        <v>0</v>
      </c>
      <c r="K154" s="341">
        <f>K155</f>
        <v>0</v>
      </c>
      <c r="L154" s="341">
        <f>L155</f>
        <v>0</v>
      </c>
      <c r="N154" s="468">
        <f t="shared" si="3"/>
        <v>0</v>
      </c>
      <c r="O154" s="468">
        <f t="shared" si="3"/>
        <v>0</v>
      </c>
      <c r="P154" s="468" t="e">
        <f t="shared" si="4"/>
        <v>#DIV/0!</v>
      </c>
      <c r="Q154" s="468" t="e">
        <f t="shared" si="4"/>
        <v>#DIV/0!</v>
      </c>
    </row>
    <row r="155" spans="1:17" ht="39" hidden="1">
      <c r="A155" s="622" t="s">
        <v>289</v>
      </c>
      <c r="B155" s="623"/>
      <c r="C155" s="46" t="s">
        <v>245</v>
      </c>
      <c r="D155" s="46" t="s">
        <v>248</v>
      </c>
      <c r="E155" s="46" t="s">
        <v>211</v>
      </c>
      <c r="F155" s="621" t="s">
        <v>51</v>
      </c>
      <c r="G155" s="46" t="s">
        <v>288</v>
      </c>
      <c r="H155" s="572"/>
      <c r="I155" s="256"/>
      <c r="J155" s="353"/>
      <c r="K155" s="341"/>
      <c r="L155" s="341"/>
      <c r="N155" s="468">
        <f t="shared" si="3"/>
        <v>0</v>
      </c>
      <c r="O155" s="468">
        <f t="shared" si="3"/>
        <v>0</v>
      </c>
      <c r="P155" s="468" t="e">
        <f t="shared" si="4"/>
        <v>#DIV/0!</v>
      </c>
      <c r="Q155" s="468" t="e">
        <f t="shared" si="4"/>
        <v>#DIV/0!</v>
      </c>
    </row>
    <row r="156" spans="1:17" s="343" customFormat="1" ht="12.75" customHeight="1">
      <c r="A156" s="562" t="s">
        <v>250</v>
      </c>
      <c r="B156" s="254"/>
      <c r="C156" s="45" t="s">
        <v>245</v>
      </c>
      <c r="D156" s="45" t="s">
        <v>248</v>
      </c>
      <c r="E156" s="45" t="s">
        <v>212</v>
      </c>
      <c r="F156" s="45"/>
      <c r="G156" s="45"/>
      <c r="H156" s="573">
        <f>H159</f>
        <v>351.48</v>
      </c>
      <c r="I156" s="257">
        <f>I159</f>
        <v>125</v>
      </c>
      <c r="J156" s="354"/>
      <c r="K156" s="342">
        <f aca="true" t="shared" si="7" ref="K156:L164">K157</f>
        <v>100</v>
      </c>
      <c r="L156" s="342">
        <f t="shared" si="7"/>
        <v>100</v>
      </c>
      <c r="N156" s="468">
        <f t="shared" si="3"/>
        <v>251.48000000000002</v>
      </c>
      <c r="O156" s="468">
        <f t="shared" si="3"/>
        <v>25</v>
      </c>
      <c r="P156" s="468">
        <f t="shared" si="4"/>
        <v>351.48</v>
      </c>
      <c r="Q156" s="468">
        <f t="shared" si="4"/>
        <v>125</v>
      </c>
    </row>
    <row r="157" spans="1:17" ht="16.5" customHeight="1" hidden="1">
      <c r="A157" s="559" t="s">
        <v>12</v>
      </c>
      <c r="B157" s="560"/>
      <c r="C157" s="45" t="s">
        <v>245</v>
      </c>
      <c r="D157" s="45" t="s">
        <v>248</v>
      </c>
      <c r="E157" s="45" t="s">
        <v>212</v>
      </c>
      <c r="F157" s="46" t="s">
        <v>405</v>
      </c>
      <c r="G157" s="46"/>
      <c r="H157" s="572">
        <f aca="true" t="shared" si="8" ref="H157:I164">H158</f>
        <v>0</v>
      </c>
      <c r="I157" s="256">
        <f t="shared" si="8"/>
        <v>0</v>
      </c>
      <c r="J157" s="353"/>
      <c r="K157" s="341">
        <f t="shared" si="7"/>
        <v>100</v>
      </c>
      <c r="L157" s="341">
        <f t="shared" si="7"/>
        <v>100</v>
      </c>
      <c r="N157" s="468">
        <f t="shared" si="3"/>
        <v>-100</v>
      </c>
      <c r="O157" s="468">
        <f t="shared" si="3"/>
        <v>-100</v>
      </c>
      <c r="P157" s="468">
        <f t="shared" si="4"/>
        <v>0</v>
      </c>
      <c r="Q157" s="468">
        <f t="shared" si="4"/>
        <v>0</v>
      </c>
    </row>
    <row r="158" spans="1:17" ht="17.25" hidden="1">
      <c r="A158" s="562" t="s">
        <v>250</v>
      </c>
      <c r="B158" s="254"/>
      <c r="C158" s="45" t="s">
        <v>245</v>
      </c>
      <c r="D158" s="45" t="s">
        <v>248</v>
      </c>
      <c r="E158" s="45" t="s">
        <v>212</v>
      </c>
      <c r="F158" s="45"/>
      <c r="G158" s="45"/>
      <c r="H158" s="573">
        <f>H162</f>
        <v>0</v>
      </c>
      <c r="I158" s="257">
        <f>I162</f>
        <v>0</v>
      </c>
      <c r="J158" s="353"/>
      <c r="K158" s="342">
        <f>K162</f>
        <v>100</v>
      </c>
      <c r="L158" s="342">
        <f>L162</f>
        <v>100</v>
      </c>
      <c r="N158" s="468">
        <f t="shared" si="3"/>
        <v>-100</v>
      </c>
      <c r="O158" s="468">
        <f t="shared" si="3"/>
        <v>-100</v>
      </c>
      <c r="P158" s="468">
        <f t="shared" si="4"/>
        <v>0</v>
      </c>
      <c r="Q158" s="468">
        <f t="shared" si="4"/>
        <v>0</v>
      </c>
    </row>
    <row r="159" spans="1:17" ht="15.75" customHeight="1">
      <c r="A159" s="564" t="s">
        <v>196</v>
      </c>
      <c r="B159" s="254"/>
      <c r="C159" s="45" t="s">
        <v>245</v>
      </c>
      <c r="D159" s="586">
        <v>5</v>
      </c>
      <c r="E159" s="586">
        <v>2</v>
      </c>
      <c r="F159" s="624">
        <v>3500000000</v>
      </c>
      <c r="G159" s="625"/>
      <c r="H159" s="573">
        <f>H160</f>
        <v>351.48</v>
      </c>
      <c r="I159" s="257">
        <f>I160</f>
        <v>125</v>
      </c>
      <c r="J159" s="353"/>
      <c r="K159" s="342"/>
      <c r="L159" s="342"/>
      <c r="N159" s="468"/>
      <c r="O159" s="468"/>
      <c r="P159" s="468"/>
      <c r="Q159" s="468"/>
    </row>
    <row r="160" spans="1:17" ht="16.5" customHeight="1">
      <c r="A160" s="564" t="s">
        <v>197</v>
      </c>
      <c r="B160" s="254"/>
      <c r="C160" s="45" t="s">
        <v>245</v>
      </c>
      <c r="D160" s="586">
        <v>5</v>
      </c>
      <c r="E160" s="586">
        <v>2</v>
      </c>
      <c r="F160" s="624">
        <v>3504900000</v>
      </c>
      <c r="G160" s="625"/>
      <c r="H160" s="573">
        <f>H161</f>
        <v>351.48</v>
      </c>
      <c r="I160" s="257">
        <f>I161</f>
        <v>125</v>
      </c>
      <c r="J160" s="353"/>
      <c r="K160" s="342"/>
      <c r="L160" s="342"/>
      <c r="N160" s="468"/>
      <c r="O160" s="468"/>
      <c r="P160" s="468"/>
      <c r="Q160" s="468"/>
    </row>
    <row r="161" spans="1:17" ht="27.75" customHeight="1">
      <c r="A161" s="564" t="s">
        <v>319</v>
      </c>
      <c r="B161" s="254"/>
      <c r="C161" s="45" t="s">
        <v>245</v>
      </c>
      <c r="D161" s="586">
        <v>5</v>
      </c>
      <c r="E161" s="586">
        <v>2</v>
      </c>
      <c r="F161" s="624">
        <v>3504900000</v>
      </c>
      <c r="G161" s="625">
        <v>200</v>
      </c>
      <c r="H161" s="573">
        <v>351.48</v>
      </c>
      <c r="I161" s="257">
        <v>125</v>
      </c>
      <c r="J161" s="353"/>
      <c r="K161" s="342"/>
      <c r="L161" s="342"/>
      <c r="N161" s="468"/>
      <c r="O161" s="468"/>
      <c r="P161" s="468"/>
      <c r="Q161" s="468"/>
    </row>
    <row r="162" spans="1:17" ht="52.5" hidden="1">
      <c r="A162" s="583" t="s">
        <v>438</v>
      </c>
      <c r="B162" s="584"/>
      <c r="C162" s="585">
        <v>950</v>
      </c>
      <c r="D162" s="586">
        <v>5</v>
      </c>
      <c r="E162" s="586">
        <v>2</v>
      </c>
      <c r="F162" s="587" t="s">
        <v>426</v>
      </c>
      <c r="G162" s="588" t="s">
        <v>429</v>
      </c>
      <c r="H162" s="565">
        <f t="shared" si="8"/>
        <v>0</v>
      </c>
      <c r="I162" s="51">
        <f t="shared" si="8"/>
        <v>0</v>
      </c>
      <c r="J162" s="353"/>
      <c r="K162" s="337">
        <f t="shared" si="7"/>
        <v>100</v>
      </c>
      <c r="L162" s="337">
        <f t="shared" si="7"/>
        <v>100</v>
      </c>
      <c r="N162" s="468">
        <f aca="true" t="shared" si="9" ref="N162:O260">H162-K162</f>
        <v>-100</v>
      </c>
      <c r="O162" s="468">
        <f t="shared" si="9"/>
        <v>-100</v>
      </c>
      <c r="P162" s="468">
        <f aca="true" t="shared" si="10" ref="P162:Q260">H162/K162*100</f>
        <v>0</v>
      </c>
      <c r="Q162" s="468">
        <f t="shared" si="10"/>
        <v>0</v>
      </c>
    </row>
    <row r="163" spans="1:17" ht="66" hidden="1">
      <c r="A163" s="583" t="s">
        <v>336</v>
      </c>
      <c r="B163" s="584"/>
      <c r="C163" s="585">
        <v>950</v>
      </c>
      <c r="D163" s="586">
        <v>5</v>
      </c>
      <c r="E163" s="586">
        <v>2</v>
      </c>
      <c r="F163" s="587">
        <v>8801000000</v>
      </c>
      <c r="G163" s="588" t="s">
        <v>429</v>
      </c>
      <c r="H163" s="567">
        <f t="shared" si="8"/>
        <v>0</v>
      </c>
      <c r="I163" s="227">
        <f t="shared" si="8"/>
        <v>0</v>
      </c>
      <c r="J163" s="353"/>
      <c r="K163" s="339">
        <f t="shared" si="7"/>
        <v>100</v>
      </c>
      <c r="L163" s="339">
        <f t="shared" si="7"/>
        <v>100</v>
      </c>
      <c r="N163" s="468">
        <f t="shared" si="9"/>
        <v>-100</v>
      </c>
      <c r="O163" s="468">
        <f t="shared" si="9"/>
        <v>-100</v>
      </c>
      <c r="P163" s="468">
        <f t="shared" si="10"/>
        <v>0</v>
      </c>
      <c r="Q163" s="468">
        <f t="shared" si="10"/>
        <v>0</v>
      </c>
    </row>
    <row r="164" spans="1:17" ht="18" hidden="1">
      <c r="A164" s="583" t="s">
        <v>439</v>
      </c>
      <c r="B164" s="584"/>
      <c r="C164" s="585">
        <v>950</v>
      </c>
      <c r="D164" s="586">
        <v>5</v>
      </c>
      <c r="E164" s="586">
        <v>2</v>
      </c>
      <c r="F164" s="587">
        <v>8801000001</v>
      </c>
      <c r="G164" s="588" t="s">
        <v>429</v>
      </c>
      <c r="H164" s="565">
        <f t="shared" si="8"/>
        <v>0</v>
      </c>
      <c r="I164" s="51">
        <f t="shared" si="8"/>
        <v>0</v>
      </c>
      <c r="J164" s="353"/>
      <c r="K164" s="337">
        <f t="shared" si="7"/>
        <v>100</v>
      </c>
      <c r="L164" s="337">
        <f t="shared" si="7"/>
        <v>100</v>
      </c>
      <c r="N164" s="468">
        <f t="shared" si="9"/>
        <v>-100</v>
      </c>
      <c r="O164" s="468">
        <f t="shared" si="9"/>
        <v>-100</v>
      </c>
      <c r="P164" s="468">
        <f t="shared" si="10"/>
        <v>0</v>
      </c>
      <c r="Q164" s="468">
        <f t="shared" si="10"/>
        <v>0</v>
      </c>
    </row>
    <row r="165" spans="1:17" ht="29.25" customHeight="1" hidden="1">
      <c r="A165" s="583" t="s">
        <v>319</v>
      </c>
      <c r="B165" s="584"/>
      <c r="C165" s="585">
        <v>950</v>
      </c>
      <c r="D165" s="586">
        <v>5</v>
      </c>
      <c r="E165" s="586">
        <v>2</v>
      </c>
      <c r="F165" s="587">
        <v>8801000001</v>
      </c>
      <c r="G165" s="588" t="s">
        <v>215</v>
      </c>
      <c r="H165" s="565">
        <v>0</v>
      </c>
      <c r="I165" s="262">
        <v>0</v>
      </c>
      <c r="J165" s="353"/>
      <c r="K165" s="337">
        <v>100</v>
      </c>
      <c r="L165" s="347">
        <v>100</v>
      </c>
      <c r="N165" s="468">
        <f t="shared" si="9"/>
        <v>-100</v>
      </c>
      <c r="O165" s="468">
        <f t="shared" si="9"/>
        <v>-100</v>
      </c>
      <c r="P165" s="468">
        <f t="shared" si="10"/>
        <v>0</v>
      </c>
      <c r="Q165" s="468">
        <f t="shared" si="10"/>
        <v>0</v>
      </c>
    </row>
    <row r="166" spans="1:17" s="343" customFormat="1" ht="15.75" customHeight="1">
      <c r="A166" s="562" t="s">
        <v>251</v>
      </c>
      <c r="B166" s="254"/>
      <c r="C166" s="45" t="s">
        <v>245</v>
      </c>
      <c r="D166" s="45" t="s">
        <v>248</v>
      </c>
      <c r="E166" s="45" t="s">
        <v>222</v>
      </c>
      <c r="F166" s="45"/>
      <c r="G166" s="45"/>
      <c r="H166" s="573">
        <f>H167+H179</f>
        <v>643.42</v>
      </c>
      <c r="I166" s="257">
        <f>I188</f>
        <v>7.5</v>
      </c>
      <c r="K166" s="342">
        <f>K188</f>
        <v>0</v>
      </c>
      <c r="L166" s="342">
        <f>L188</f>
        <v>0</v>
      </c>
      <c r="N166" s="468">
        <f t="shared" si="9"/>
        <v>643.42</v>
      </c>
      <c r="O166" s="468">
        <f t="shared" si="9"/>
        <v>7.5</v>
      </c>
      <c r="P166" s="468" t="e">
        <f t="shared" si="10"/>
        <v>#DIV/0!</v>
      </c>
      <c r="Q166" s="468" t="e">
        <f t="shared" si="10"/>
        <v>#DIV/0!</v>
      </c>
    </row>
    <row r="167" spans="1:17" s="343" customFormat="1" ht="15.75" customHeight="1">
      <c r="A167" s="559" t="s">
        <v>12</v>
      </c>
      <c r="B167" s="254"/>
      <c r="C167" s="46" t="s">
        <v>245</v>
      </c>
      <c r="D167" s="45" t="s">
        <v>248</v>
      </c>
      <c r="E167" s="45" t="s">
        <v>222</v>
      </c>
      <c r="F167" s="46" t="s">
        <v>405</v>
      </c>
      <c r="G167" s="45"/>
      <c r="H167" s="573">
        <f>H168</f>
        <v>643.42</v>
      </c>
      <c r="I167" s="257">
        <f>I168</f>
        <v>681.4000000000001</v>
      </c>
      <c r="K167" s="362"/>
      <c r="L167" s="362"/>
      <c r="N167" s="334"/>
      <c r="O167" s="334"/>
      <c r="P167" s="334"/>
      <c r="Q167" s="334"/>
    </row>
    <row r="168" spans="1:17" s="343" customFormat="1" ht="12.75" customHeight="1">
      <c r="A168" s="566" t="s">
        <v>251</v>
      </c>
      <c r="B168" s="254"/>
      <c r="C168" s="46" t="s">
        <v>245</v>
      </c>
      <c r="D168" s="46" t="s">
        <v>248</v>
      </c>
      <c r="E168" s="46" t="s">
        <v>222</v>
      </c>
      <c r="F168" s="46" t="s">
        <v>408</v>
      </c>
      <c r="G168" s="46"/>
      <c r="H168" s="572">
        <f>H169+H171+H173+H177+H175</f>
        <v>643.42</v>
      </c>
      <c r="I168" s="256">
        <f>I169+I171+I173+I177+I191</f>
        <v>681.4000000000001</v>
      </c>
      <c r="K168" s="362"/>
      <c r="L168" s="362"/>
      <c r="N168" s="334"/>
      <c r="O168" s="334"/>
      <c r="P168" s="334"/>
      <c r="Q168" s="334"/>
    </row>
    <row r="169" spans="1:17" s="343" customFormat="1" ht="12" customHeight="1">
      <c r="A169" s="562" t="s">
        <v>252</v>
      </c>
      <c r="B169" s="254"/>
      <c r="C169" s="46" t="s">
        <v>245</v>
      </c>
      <c r="D169" s="45" t="s">
        <v>248</v>
      </c>
      <c r="E169" s="45" t="s">
        <v>222</v>
      </c>
      <c r="F169" s="45" t="s">
        <v>6</v>
      </c>
      <c r="G169" s="46"/>
      <c r="H169" s="572">
        <f>H170</f>
        <v>96</v>
      </c>
      <c r="I169" s="256">
        <f>I170</f>
        <v>230.6</v>
      </c>
      <c r="K169" s="362"/>
      <c r="L169" s="362"/>
      <c r="N169" s="334"/>
      <c r="O169" s="334"/>
      <c r="P169" s="334"/>
      <c r="Q169" s="334"/>
    </row>
    <row r="170" spans="1:17" s="343" customFormat="1" ht="30" customHeight="1">
      <c r="A170" s="564" t="s">
        <v>319</v>
      </c>
      <c r="B170" s="254"/>
      <c r="C170" s="46" t="s">
        <v>245</v>
      </c>
      <c r="D170" s="46" t="s">
        <v>248</v>
      </c>
      <c r="E170" s="46" t="s">
        <v>222</v>
      </c>
      <c r="F170" s="46" t="s">
        <v>6</v>
      </c>
      <c r="G170" s="46" t="s">
        <v>215</v>
      </c>
      <c r="H170" s="572">
        <v>96</v>
      </c>
      <c r="I170" s="256">
        <v>230.6</v>
      </c>
      <c r="K170" s="362"/>
      <c r="L170" s="362"/>
      <c r="N170" s="334"/>
      <c r="O170" s="334"/>
      <c r="P170" s="334"/>
      <c r="Q170" s="334"/>
    </row>
    <row r="171" spans="1:17" s="343" customFormat="1" ht="26.25">
      <c r="A171" s="559" t="s">
        <v>63</v>
      </c>
      <c r="B171" s="254"/>
      <c r="C171" s="46" t="s">
        <v>245</v>
      </c>
      <c r="D171" s="45" t="s">
        <v>248</v>
      </c>
      <c r="E171" s="45" t="s">
        <v>222</v>
      </c>
      <c r="F171" s="45" t="s">
        <v>7</v>
      </c>
      <c r="G171" s="45"/>
      <c r="H171" s="573">
        <f>H172</f>
        <v>55</v>
      </c>
      <c r="I171" s="257">
        <f>I172</f>
        <v>0</v>
      </c>
      <c r="K171" s="362"/>
      <c r="L171" s="362"/>
      <c r="N171" s="334"/>
      <c r="O171" s="334"/>
      <c r="P171" s="334"/>
      <c r="Q171" s="334"/>
    </row>
    <row r="172" spans="1:17" s="343" customFormat="1" ht="26.25">
      <c r="A172" s="566" t="s">
        <v>200</v>
      </c>
      <c r="B172" s="254"/>
      <c r="C172" s="46" t="s">
        <v>245</v>
      </c>
      <c r="D172" s="46" t="s">
        <v>248</v>
      </c>
      <c r="E172" s="46" t="s">
        <v>222</v>
      </c>
      <c r="F172" s="46" t="s">
        <v>7</v>
      </c>
      <c r="G172" s="46" t="s">
        <v>215</v>
      </c>
      <c r="H172" s="565">
        <v>55</v>
      </c>
      <c r="I172" s="51">
        <v>0</v>
      </c>
      <c r="K172" s="362"/>
      <c r="L172" s="362"/>
      <c r="N172" s="334"/>
      <c r="O172" s="334"/>
      <c r="P172" s="334"/>
      <c r="Q172" s="334"/>
    </row>
    <row r="173" spans="1:17" s="343" customFormat="1" ht="26.25">
      <c r="A173" s="562" t="s">
        <v>64</v>
      </c>
      <c r="B173" s="254"/>
      <c r="C173" s="46" t="s">
        <v>245</v>
      </c>
      <c r="D173" s="45" t="s">
        <v>248</v>
      </c>
      <c r="E173" s="45" t="s">
        <v>222</v>
      </c>
      <c r="F173" s="45" t="s">
        <v>8</v>
      </c>
      <c r="G173" s="45"/>
      <c r="H173" s="561">
        <f>H174</f>
        <v>221.9</v>
      </c>
      <c r="I173" s="52">
        <f>I174</f>
        <v>80</v>
      </c>
      <c r="K173" s="362"/>
      <c r="L173" s="362"/>
      <c r="N173" s="334"/>
      <c r="O173" s="334"/>
      <c r="P173" s="334"/>
      <c r="Q173" s="334"/>
    </row>
    <row r="174" spans="1:17" s="343" customFormat="1" ht="28.5" customHeight="1">
      <c r="A174" s="564" t="s">
        <v>200</v>
      </c>
      <c r="B174" s="254"/>
      <c r="C174" s="46" t="s">
        <v>245</v>
      </c>
      <c r="D174" s="46" t="s">
        <v>248</v>
      </c>
      <c r="E174" s="46" t="s">
        <v>222</v>
      </c>
      <c r="F174" s="46" t="s">
        <v>8</v>
      </c>
      <c r="G174" s="46" t="s">
        <v>215</v>
      </c>
      <c r="H174" s="565">
        <v>221.9</v>
      </c>
      <c r="I174" s="51">
        <v>80</v>
      </c>
      <c r="K174" s="362"/>
      <c r="L174" s="362"/>
      <c r="N174" s="334"/>
      <c r="O174" s="334"/>
      <c r="P174" s="334"/>
      <c r="Q174" s="334"/>
    </row>
    <row r="175" spans="1:17" s="343" customFormat="1" ht="40.5" customHeight="1" hidden="1">
      <c r="A175" s="82" t="s">
        <v>569</v>
      </c>
      <c r="B175" s="254"/>
      <c r="C175" s="46" t="s">
        <v>245</v>
      </c>
      <c r="D175" s="46" t="s">
        <v>248</v>
      </c>
      <c r="E175" s="46" t="s">
        <v>222</v>
      </c>
      <c r="F175" s="194">
        <v>3505074110</v>
      </c>
      <c r="G175" s="194"/>
      <c r="H175" s="626">
        <v>0</v>
      </c>
      <c r="I175" s="51"/>
      <c r="K175" s="362"/>
      <c r="L175" s="362"/>
      <c r="N175" s="334"/>
      <c r="O175" s="334"/>
      <c r="P175" s="334"/>
      <c r="Q175" s="334"/>
    </row>
    <row r="176" spans="1:17" s="343" customFormat="1" ht="26.25" hidden="1">
      <c r="A176" s="82" t="s">
        <v>200</v>
      </c>
      <c r="B176" s="254"/>
      <c r="C176" s="46"/>
      <c r="D176" s="46" t="s">
        <v>248</v>
      </c>
      <c r="E176" s="46" t="s">
        <v>222</v>
      </c>
      <c r="F176" s="194">
        <v>3505074110</v>
      </c>
      <c r="G176" s="194">
        <v>200</v>
      </c>
      <c r="H176" s="626">
        <v>0</v>
      </c>
      <c r="I176" s="51"/>
      <c r="K176" s="362"/>
      <c r="L176" s="362"/>
      <c r="N176" s="334"/>
      <c r="O176" s="334"/>
      <c r="P176" s="334"/>
      <c r="Q176" s="334"/>
    </row>
    <row r="177" spans="1:17" s="343" customFormat="1" ht="26.25">
      <c r="A177" s="627" t="s">
        <v>344</v>
      </c>
      <c r="B177" s="628"/>
      <c r="C177" s="619" t="s">
        <v>245</v>
      </c>
      <c r="D177" s="619" t="s">
        <v>248</v>
      </c>
      <c r="E177" s="619" t="s">
        <v>222</v>
      </c>
      <c r="F177" s="619" t="s">
        <v>365</v>
      </c>
      <c r="G177" s="619"/>
      <c r="H177" s="565">
        <f>H178</f>
        <v>270.52</v>
      </c>
      <c r="I177" s="51">
        <f>I178</f>
        <v>363.3</v>
      </c>
      <c r="K177" s="362"/>
      <c r="L177" s="362"/>
      <c r="N177" s="334"/>
      <c r="O177" s="334"/>
      <c r="P177" s="334"/>
      <c r="Q177" s="334"/>
    </row>
    <row r="178" spans="1:17" s="343" customFormat="1" ht="28.5" customHeight="1">
      <c r="A178" s="564" t="s">
        <v>319</v>
      </c>
      <c r="B178" s="254"/>
      <c r="C178" s="46" t="s">
        <v>245</v>
      </c>
      <c r="D178" s="46" t="s">
        <v>248</v>
      </c>
      <c r="E178" s="46" t="s">
        <v>222</v>
      </c>
      <c r="F178" s="46" t="s">
        <v>365</v>
      </c>
      <c r="G178" s="46" t="s">
        <v>215</v>
      </c>
      <c r="H178" s="565">
        <v>270.52</v>
      </c>
      <c r="I178" s="51">
        <v>363.3</v>
      </c>
      <c r="K178" s="362"/>
      <c r="L178" s="362"/>
      <c r="N178" s="334"/>
      <c r="O178" s="334"/>
      <c r="P178" s="334"/>
      <c r="Q178" s="334"/>
    </row>
    <row r="179" spans="1:17" s="343" customFormat="1" ht="97.5" customHeight="1" hidden="1">
      <c r="A179" s="629" t="s">
        <v>526</v>
      </c>
      <c r="B179" s="254"/>
      <c r="C179" s="46" t="s">
        <v>245</v>
      </c>
      <c r="D179" s="630" t="s">
        <v>248</v>
      </c>
      <c r="E179" s="630" t="s">
        <v>222</v>
      </c>
      <c r="F179" s="630" t="s">
        <v>528</v>
      </c>
      <c r="G179" s="630"/>
      <c r="H179" s="631">
        <f>H180</f>
        <v>0</v>
      </c>
      <c r="I179" s="312">
        <f>I180</f>
        <v>2488.1000000000004</v>
      </c>
      <c r="K179" s="362"/>
      <c r="L179" s="362"/>
      <c r="N179" s="334"/>
      <c r="O179" s="334"/>
      <c r="P179" s="334"/>
      <c r="Q179" s="334"/>
    </row>
    <row r="180" spans="1:17" s="343" customFormat="1" ht="40.5" customHeight="1" hidden="1">
      <c r="A180" s="632" t="s">
        <v>570</v>
      </c>
      <c r="B180" s="254"/>
      <c r="C180" s="46" t="s">
        <v>245</v>
      </c>
      <c r="D180" s="630" t="s">
        <v>248</v>
      </c>
      <c r="E180" s="630" t="s">
        <v>222</v>
      </c>
      <c r="F180" s="630" t="s">
        <v>530</v>
      </c>
      <c r="G180" s="630"/>
      <c r="H180" s="631">
        <f>H183</f>
        <v>0</v>
      </c>
      <c r="I180" s="312">
        <f>I183+I185+I181</f>
        <v>2488.1000000000004</v>
      </c>
      <c r="K180" s="362"/>
      <c r="L180" s="362"/>
      <c r="N180" s="334"/>
      <c r="O180" s="334"/>
      <c r="P180" s="334"/>
      <c r="Q180" s="334"/>
    </row>
    <row r="181" spans="1:17" s="343" customFormat="1" ht="39" hidden="1">
      <c r="A181" s="632" t="s">
        <v>571</v>
      </c>
      <c r="B181" s="254"/>
      <c r="C181" s="46" t="s">
        <v>245</v>
      </c>
      <c r="D181" s="630" t="s">
        <v>248</v>
      </c>
      <c r="E181" s="630" t="s">
        <v>222</v>
      </c>
      <c r="F181" s="630" t="s">
        <v>531</v>
      </c>
      <c r="G181" s="630"/>
      <c r="H181" s="631">
        <f>H182</f>
        <v>0</v>
      </c>
      <c r="I181" s="312">
        <f>I182</f>
        <v>8.3</v>
      </c>
      <c r="K181" s="362"/>
      <c r="L181" s="362"/>
      <c r="N181" s="334"/>
      <c r="O181" s="334"/>
      <c r="P181" s="334"/>
      <c r="Q181" s="334"/>
    </row>
    <row r="182" spans="1:17" s="343" customFormat="1" ht="26.25" hidden="1">
      <c r="A182" s="632" t="s">
        <v>200</v>
      </c>
      <c r="B182" s="254"/>
      <c r="C182" s="46" t="s">
        <v>245</v>
      </c>
      <c r="D182" s="630" t="s">
        <v>248</v>
      </c>
      <c r="E182" s="630" t="s">
        <v>222</v>
      </c>
      <c r="F182" s="630" t="s">
        <v>531</v>
      </c>
      <c r="G182" s="630" t="s">
        <v>215</v>
      </c>
      <c r="H182" s="631">
        <v>0</v>
      </c>
      <c r="I182" s="312">
        <v>8.3</v>
      </c>
      <c r="K182" s="362"/>
      <c r="L182" s="362"/>
      <c r="N182" s="334"/>
      <c r="O182" s="334"/>
      <c r="P182" s="334"/>
      <c r="Q182" s="334"/>
    </row>
    <row r="183" spans="1:17" s="343" customFormat="1" ht="26.25" hidden="1">
      <c r="A183" s="632" t="s">
        <v>572</v>
      </c>
      <c r="B183" s="254"/>
      <c r="C183" s="46" t="s">
        <v>245</v>
      </c>
      <c r="D183" s="630" t="s">
        <v>248</v>
      </c>
      <c r="E183" s="630" t="s">
        <v>222</v>
      </c>
      <c r="F183" s="630" t="s">
        <v>573</v>
      </c>
      <c r="G183" s="630"/>
      <c r="H183" s="631">
        <f>H184</f>
        <v>0</v>
      </c>
      <c r="I183" s="312">
        <f>I184</f>
        <v>1542.5</v>
      </c>
      <c r="K183" s="362"/>
      <c r="L183" s="362"/>
      <c r="N183" s="334"/>
      <c r="O183" s="334"/>
      <c r="P183" s="334"/>
      <c r="Q183" s="334"/>
    </row>
    <row r="184" spans="1:17" s="343" customFormat="1" ht="26.25" hidden="1">
      <c r="A184" s="632" t="s">
        <v>200</v>
      </c>
      <c r="B184" s="254"/>
      <c r="C184" s="46" t="s">
        <v>245</v>
      </c>
      <c r="D184" s="630" t="s">
        <v>248</v>
      </c>
      <c r="E184" s="630" t="s">
        <v>222</v>
      </c>
      <c r="F184" s="630" t="s">
        <v>573</v>
      </c>
      <c r="G184" s="630" t="s">
        <v>215</v>
      </c>
      <c r="H184" s="631">
        <v>0</v>
      </c>
      <c r="I184" s="312">
        <v>1542.5</v>
      </c>
      <c r="K184" s="362"/>
      <c r="L184" s="362"/>
      <c r="N184" s="334"/>
      <c r="O184" s="334"/>
      <c r="P184" s="334"/>
      <c r="Q184" s="334"/>
    </row>
    <row r="185" spans="1:17" s="343" customFormat="1" ht="17.25" hidden="1">
      <c r="A185" s="632" t="s">
        <v>525</v>
      </c>
      <c r="B185" s="254"/>
      <c r="C185" s="46" t="s">
        <v>245</v>
      </c>
      <c r="D185" s="630" t="s">
        <v>248</v>
      </c>
      <c r="E185" s="630" t="s">
        <v>222</v>
      </c>
      <c r="F185" s="630" t="s">
        <v>573</v>
      </c>
      <c r="G185" s="630"/>
      <c r="H185" s="631">
        <f>H186</f>
        <v>786.7</v>
      </c>
      <c r="I185" s="312">
        <f>I186</f>
        <v>937.3</v>
      </c>
      <c r="K185" s="362"/>
      <c r="L185" s="362"/>
      <c r="N185" s="334"/>
      <c r="O185" s="334"/>
      <c r="P185" s="334"/>
      <c r="Q185" s="334"/>
    </row>
    <row r="186" spans="1:17" s="343" customFormat="1" ht="26.25" hidden="1">
      <c r="A186" s="632" t="s">
        <v>200</v>
      </c>
      <c r="B186" s="254"/>
      <c r="C186" s="46" t="s">
        <v>245</v>
      </c>
      <c r="D186" s="630" t="s">
        <v>248</v>
      </c>
      <c r="E186" s="630" t="s">
        <v>222</v>
      </c>
      <c r="F186" s="630" t="s">
        <v>573</v>
      </c>
      <c r="G186" s="630" t="s">
        <v>215</v>
      </c>
      <c r="H186" s="631">
        <v>786.7</v>
      </c>
      <c r="I186" s="312">
        <v>937.3</v>
      </c>
      <c r="K186" s="362"/>
      <c r="L186" s="362"/>
      <c r="N186" s="334"/>
      <c r="O186" s="334"/>
      <c r="P186" s="334"/>
      <c r="Q186" s="334"/>
    </row>
    <row r="187" spans="1:12" ht="78.75" hidden="1">
      <c r="A187" s="629" t="s">
        <v>526</v>
      </c>
      <c r="B187" s="633"/>
      <c r="C187" s="46" t="s">
        <v>245</v>
      </c>
      <c r="D187" s="630" t="s">
        <v>248</v>
      </c>
      <c r="E187" s="630" t="s">
        <v>222</v>
      </c>
      <c r="F187" s="630" t="s">
        <v>528</v>
      </c>
      <c r="G187" s="630"/>
      <c r="H187" s="634">
        <f>H188</f>
        <v>0</v>
      </c>
      <c r="I187" s="312">
        <f>I188</f>
        <v>7.5</v>
      </c>
      <c r="K187" s="324"/>
      <c r="L187" s="324"/>
    </row>
    <row r="188" spans="1:12" ht="52.5" hidden="1">
      <c r="A188" s="632" t="s">
        <v>527</v>
      </c>
      <c r="B188" s="633"/>
      <c r="C188" s="46" t="s">
        <v>245</v>
      </c>
      <c r="D188" s="630" t="s">
        <v>248</v>
      </c>
      <c r="E188" s="630" t="s">
        <v>222</v>
      </c>
      <c r="F188" s="630" t="s">
        <v>530</v>
      </c>
      <c r="G188" s="630"/>
      <c r="H188" s="634">
        <f>H189</f>
        <v>0</v>
      </c>
      <c r="I188" s="312">
        <f>I189+I191+I193</f>
        <v>7.5</v>
      </c>
      <c r="K188" s="324"/>
      <c r="L188" s="324"/>
    </row>
    <row r="189" spans="1:12" ht="17.25" hidden="1">
      <c r="A189" s="632" t="s">
        <v>529</v>
      </c>
      <c r="B189" s="633"/>
      <c r="C189" s="46" t="s">
        <v>245</v>
      </c>
      <c r="D189" s="630" t="s">
        <v>248</v>
      </c>
      <c r="E189" s="630" t="s">
        <v>222</v>
      </c>
      <c r="F189" s="630" t="s">
        <v>531</v>
      </c>
      <c r="G189" s="630"/>
      <c r="H189" s="634">
        <f>H190</f>
        <v>0</v>
      </c>
      <c r="I189" s="312">
        <f>I190</f>
        <v>0</v>
      </c>
      <c r="K189" s="324"/>
      <c r="L189" s="324"/>
    </row>
    <row r="190" spans="1:12" ht="26.25" hidden="1">
      <c r="A190" s="632" t="s">
        <v>200</v>
      </c>
      <c r="B190" s="633"/>
      <c r="C190" s="46" t="s">
        <v>245</v>
      </c>
      <c r="D190" s="630" t="s">
        <v>248</v>
      </c>
      <c r="E190" s="630" t="s">
        <v>222</v>
      </c>
      <c r="F190" s="630" t="s">
        <v>531</v>
      </c>
      <c r="G190" s="630" t="s">
        <v>215</v>
      </c>
      <c r="H190" s="634">
        <v>0</v>
      </c>
      <c r="I190" s="312"/>
      <c r="K190" s="324"/>
      <c r="L190" s="324"/>
    </row>
    <row r="191" spans="1:12" ht="17.25" hidden="1">
      <c r="A191" s="632" t="s">
        <v>524</v>
      </c>
      <c r="B191" s="633"/>
      <c r="C191" s="46" t="s">
        <v>245</v>
      </c>
      <c r="D191" s="630" t="s">
        <v>248</v>
      </c>
      <c r="E191" s="630" t="s">
        <v>222</v>
      </c>
      <c r="F191" s="630" t="s">
        <v>532</v>
      </c>
      <c r="G191" s="630"/>
      <c r="H191" s="634"/>
      <c r="I191" s="312">
        <f>I192</f>
        <v>7.5</v>
      </c>
      <c r="K191" s="324"/>
      <c r="L191" s="324"/>
    </row>
    <row r="192" spans="1:12" ht="26.25" hidden="1">
      <c r="A192" s="632" t="s">
        <v>200</v>
      </c>
      <c r="B192" s="633"/>
      <c r="C192" s="46" t="s">
        <v>245</v>
      </c>
      <c r="D192" s="630" t="s">
        <v>248</v>
      </c>
      <c r="E192" s="630" t="s">
        <v>222</v>
      </c>
      <c r="F192" s="630" t="s">
        <v>532</v>
      </c>
      <c r="G192" s="630" t="s">
        <v>215</v>
      </c>
      <c r="H192" s="634"/>
      <c r="I192" s="312">
        <v>7.5</v>
      </c>
      <c r="K192" s="324"/>
      <c r="L192" s="324"/>
    </row>
    <row r="193" spans="1:17" s="343" customFormat="1" ht="26.25" hidden="1">
      <c r="A193" s="562" t="s">
        <v>64</v>
      </c>
      <c r="B193" s="254"/>
      <c r="C193" s="45" t="s">
        <v>245</v>
      </c>
      <c r="D193" s="45" t="s">
        <v>248</v>
      </c>
      <c r="E193" s="45" t="s">
        <v>222</v>
      </c>
      <c r="F193" s="45" t="s">
        <v>8</v>
      </c>
      <c r="G193" s="45"/>
      <c r="H193" s="561">
        <f>H194</f>
        <v>0</v>
      </c>
      <c r="I193" s="52">
        <f>I194</f>
        <v>0</v>
      </c>
      <c r="K193" s="332">
        <f>K194</f>
        <v>0</v>
      </c>
      <c r="L193" s="332">
        <f>L194</f>
        <v>0</v>
      </c>
      <c r="N193" s="468">
        <f t="shared" si="9"/>
        <v>0</v>
      </c>
      <c r="O193" s="468">
        <f t="shared" si="9"/>
        <v>0</v>
      </c>
      <c r="P193" s="468" t="e">
        <f t="shared" si="10"/>
        <v>#DIV/0!</v>
      </c>
      <c r="Q193" s="468" t="e">
        <f t="shared" si="10"/>
        <v>#DIV/0!</v>
      </c>
    </row>
    <row r="194" spans="1:17" ht="26.25" hidden="1">
      <c r="A194" s="564" t="s">
        <v>200</v>
      </c>
      <c r="B194" s="255"/>
      <c r="C194" s="46" t="s">
        <v>245</v>
      </c>
      <c r="D194" s="46" t="s">
        <v>248</v>
      </c>
      <c r="E194" s="46" t="s">
        <v>222</v>
      </c>
      <c r="F194" s="46" t="s">
        <v>8</v>
      </c>
      <c r="G194" s="46" t="s">
        <v>215</v>
      </c>
      <c r="H194" s="565">
        <v>0</v>
      </c>
      <c r="I194" s="51">
        <v>0</v>
      </c>
      <c r="K194" s="337">
        <v>0</v>
      </c>
      <c r="L194" s="337">
        <v>0</v>
      </c>
      <c r="N194" s="468">
        <f t="shared" si="9"/>
        <v>0</v>
      </c>
      <c r="O194" s="468">
        <f t="shared" si="9"/>
        <v>0</v>
      </c>
      <c r="P194" s="468" t="e">
        <f t="shared" si="10"/>
        <v>#DIV/0!</v>
      </c>
      <c r="Q194" s="468" t="e">
        <f t="shared" si="10"/>
        <v>#DIV/0!</v>
      </c>
    </row>
    <row r="195" spans="1:17" ht="18" hidden="1">
      <c r="A195" s="635"/>
      <c r="B195" s="636"/>
      <c r="C195" s="46"/>
      <c r="D195" s="46"/>
      <c r="E195" s="46"/>
      <c r="F195" s="46"/>
      <c r="G195" s="46"/>
      <c r="H195" s="565"/>
      <c r="I195" s="51"/>
      <c r="K195" s="337"/>
      <c r="L195" s="337"/>
      <c r="N195" s="468">
        <f t="shared" si="9"/>
        <v>0</v>
      </c>
      <c r="O195" s="468">
        <f t="shared" si="9"/>
        <v>0</v>
      </c>
      <c r="P195" s="468" t="e">
        <f t="shared" si="10"/>
        <v>#DIV/0!</v>
      </c>
      <c r="Q195" s="468" t="e">
        <f t="shared" si="10"/>
        <v>#DIV/0!</v>
      </c>
    </row>
    <row r="196" spans="1:17" ht="26.25" hidden="1">
      <c r="A196" s="637" t="s">
        <v>344</v>
      </c>
      <c r="B196" s="638"/>
      <c r="C196" s="46" t="s">
        <v>245</v>
      </c>
      <c r="D196" s="46" t="s">
        <v>248</v>
      </c>
      <c r="E196" s="46" t="s">
        <v>222</v>
      </c>
      <c r="F196" s="46" t="s">
        <v>341</v>
      </c>
      <c r="G196" s="46"/>
      <c r="H196" s="565">
        <f>H197</f>
        <v>0</v>
      </c>
      <c r="I196" s="51">
        <f>I197</f>
        <v>0</v>
      </c>
      <c r="K196" s="337">
        <f>K197</f>
        <v>0</v>
      </c>
      <c r="L196" s="337">
        <f>L197</f>
        <v>0</v>
      </c>
      <c r="N196" s="468">
        <f t="shared" si="9"/>
        <v>0</v>
      </c>
      <c r="O196" s="468">
        <f t="shared" si="9"/>
        <v>0</v>
      </c>
      <c r="P196" s="468" t="e">
        <f t="shared" si="10"/>
        <v>#DIV/0!</v>
      </c>
      <c r="Q196" s="468" t="e">
        <f t="shared" si="10"/>
        <v>#DIV/0!</v>
      </c>
    </row>
    <row r="197" spans="1:17" ht="26.25" hidden="1">
      <c r="A197" s="82" t="s">
        <v>319</v>
      </c>
      <c r="B197" s="639"/>
      <c r="C197" s="46" t="s">
        <v>245</v>
      </c>
      <c r="D197" s="46" t="s">
        <v>248</v>
      </c>
      <c r="E197" s="46" t="s">
        <v>222</v>
      </c>
      <c r="F197" s="46" t="s">
        <v>341</v>
      </c>
      <c r="G197" s="46" t="s">
        <v>215</v>
      </c>
      <c r="H197" s="565"/>
      <c r="I197" s="51"/>
      <c r="K197" s="337"/>
      <c r="L197" s="337"/>
      <c r="N197" s="468">
        <f t="shared" si="9"/>
        <v>0</v>
      </c>
      <c r="O197" s="468">
        <f t="shared" si="9"/>
        <v>0</v>
      </c>
      <c r="P197" s="468" t="e">
        <f t="shared" si="10"/>
        <v>#DIV/0!</v>
      </c>
      <c r="Q197" s="468" t="e">
        <f t="shared" si="10"/>
        <v>#DIV/0!</v>
      </c>
    </row>
    <row r="198" spans="1:17" ht="26.25" hidden="1">
      <c r="A198" s="637" t="s">
        <v>346</v>
      </c>
      <c r="B198" s="638"/>
      <c r="C198" s="46" t="s">
        <v>245</v>
      </c>
      <c r="D198" s="46" t="s">
        <v>248</v>
      </c>
      <c r="E198" s="46" t="s">
        <v>222</v>
      </c>
      <c r="F198" s="46" t="s">
        <v>342</v>
      </c>
      <c r="G198" s="46"/>
      <c r="H198" s="565">
        <f>H199</f>
        <v>0</v>
      </c>
      <c r="I198" s="51">
        <f>I199</f>
        <v>0</v>
      </c>
      <c r="K198" s="337">
        <f>K199</f>
        <v>0</v>
      </c>
      <c r="L198" s="337">
        <f>L199</f>
        <v>0</v>
      </c>
      <c r="N198" s="468">
        <f t="shared" si="9"/>
        <v>0</v>
      </c>
      <c r="O198" s="468">
        <f t="shared" si="9"/>
        <v>0</v>
      </c>
      <c r="P198" s="468" t="e">
        <f t="shared" si="10"/>
        <v>#DIV/0!</v>
      </c>
      <c r="Q198" s="468" t="e">
        <f t="shared" si="10"/>
        <v>#DIV/0!</v>
      </c>
    </row>
    <row r="199" spans="1:17" ht="26.25" hidden="1">
      <c r="A199" s="82" t="s">
        <v>319</v>
      </c>
      <c r="B199" s="639"/>
      <c r="C199" s="46" t="s">
        <v>245</v>
      </c>
      <c r="D199" s="46" t="s">
        <v>248</v>
      </c>
      <c r="E199" s="46" t="s">
        <v>222</v>
      </c>
      <c r="F199" s="46" t="s">
        <v>342</v>
      </c>
      <c r="G199" s="46" t="s">
        <v>215</v>
      </c>
      <c r="H199" s="565"/>
      <c r="I199" s="51"/>
      <c r="K199" s="337"/>
      <c r="L199" s="337"/>
      <c r="N199" s="468">
        <f t="shared" si="9"/>
        <v>0</v>
      </c>
      <c r="O199" s="468">
        <f t="shared" si="9"/>
        <v>0</v>
      </c>
      <c r="P199" s="468" t="e">
        <f t="shared" si="10"/>
        <v>#DIV/0!</v>
      </c>
      <c r="Q199" s="468" t="e">
        <f t="shared" si="10"/>
        <v>#DIV/0!</v>
      </c>
    </row>
    <row r="200" spans="1:17" s="343" customFormat="1" ht="14.25" customHeight="1" hidden="1">
      <c r="A200" s="559" t="s">
        <v>253</v>
      </c>
      <c r="B200" s="560"/>
      <c r="C200" s="45" t="s">
        <v>245</v>
      </c>
      <c r="D200" s="45" t="s">
        <v>254</v>
      </c>
      <c r="E200" s="45"/>
      <c r="F200" s="45"/>
      <c r="G200" s="45"/>
      <c r="H200" s="573">
        <f>H201</f>
        <v>0</v>
      </c>
      <c r="I200" s="257">
        <f>I201</f>
        <v>5</v>
      </c>
      <c r="K200" s="342">
        <f>K201</f>
        <v>15</v>
      </c>
      <c r="L200" s="342">
        <f>L201</f>
        <v>15</v>
      </c>
      <c r="N200" s="468">
        <f t="shared" si="9"/>
        <v>-15</v>
      </c>
      <c r="O200" s="468">
        <f t="shared" si="9"/>
        <v>-10</v>
      </c>
      <c r="P200" s="468">
        <f t="shared" si="10"/>
        <v>0</v>
      </c>
      <c r="Q200" s="468">
        <f t="shared" si="10"/>
        <v>33.33333333333333</v>
      </c>
    </row>
    <row r="201" spans="1:17" s="343" customFormat="1" ht="14.25" customHeight="1" hidden="1">
      <c r="A201" s="559" t="s">
        <v>219</v>
      </c>
      <c r="B201" s="560"/>
      <c r="C201" s="45" t="s">
        <v>245</v>
      </c>
      <c r="D201" s="45" t="s">
        <v>254</v>
      </c>
      <c r="E201" s="45" t="s">
        <v>248</v>
      </c>
      <c r="F201" s="45"/>
      <c r="G201" s="45"/>
      <c r="H201" s="573">
        <f>H203</f>
        <v>0</v>
      </c>
      <c r="I201" s="257">
        <f>I203</f>
        <v>5</v>
      </c>
      <c r="K201" s="342">
        <f>K203</f>
        <v>15</v>
      </c>
      <c r="L201" s="342">
        <f>L203</f>
        <v>15</v>
      </c>
      <c r="N201" s="468">
        <f t="shared" si="9"/>
        <v>-15</v>
      </c>
      <c r="O201" s="468">
        <f t="shared" si="9"/>
        <v>-10</v>
      </c>
      <c r="P201" s="468">
        <f t="shared" si="10"/>
        <v>0</v>
      </c>
      <c r="Q201" s="468">
        <f t="shared" si="10"/>
        <v>33.33333333333333</v>
      </c>
    </row>
    <row r="202" spans="1:17" s="343" customFormat="1" ht="26.25" hidden="1">
      <c r="A202" s="559" t="s">
        <v>195</v>
      </c>
      <c r="B202" s="560"/>
      <c r="C202" s="45" t="s">
        <v>245</v>
      </c>
      <c r="D202" s="45" t="s">
        <v>254</v>
      </c>
      <c r="E202" s="45" t="s">
        <v>248</v>
      </c>
      <c r="F202" s="45" t="s">
        <v>414</v>
      </c>
      <c r="G202" s="45"/>
      <c r="H202" s="573">
        <f>H203</f>
        <v>0</v>
      </c>
      <c r="I202" s="257">
        <f>I203</f>
        <v>5</v>
      </c>
      <c r="K202" s="342">
        <f>K203</f>
        <v>15</v>
      </c>
      <c r="L202" s="342">
        <f>L203</f>
        <v>15</v>
      </c>
      <c r="N202" s="468">
        <f t="shared" si="9"/>
        <v>-15</v>
      </c>
      <c r="O202" s="468">
        <f t="shared" si="9"/>
        <v>-10</v>
      </c>
      <c r="P202" s="468">
        <f t="shared" si="10"/>
        <v>0</v>
      </c>
      <c r="Q202" s="468">
        <f t="shared" si="10"/>
        <v>33.33333333333333</v>
      </c>
    </row>
    <row r="203" spans="1:17" ht="15" customHeight="1" hidden="1">
      <c r="A203" s="640" t="s">
        <v>291</v>
      </c>
      <c r="B203" s="641"/>
      <c r="C203" s="46" t="s">
        <v>245</v>
      </c>
      <c r="D203" s="46" t="s">
        <v>254</v>
      </c>
      <c r="E203" s="46" t="s">
        <v>248</v>
      </c>
      <c r="F203" s="46" t="s">
        <v>413</v>
      </c>
      <c r="G203" s="46"/>
      <c r="H203" s="572">
        <f>H204</f>
        <v>0</v>
      </c>
      <c r="I203" s="256">
        <f>I204</f>
        <v>5</v>
      </c>
      <c r="K203" s="341">
        <f>K204</f>
        <v>15</v>
      </c>
      <c r="L203" s="341">
        <f>L204</f>
        <v>15</v>
      </c>
      <c r="N203" s="468">
        <f t="shared" si="9"/>
        <v>-15</v>
      </c>
      <c r="O203" s="468">
        <f t="shared" si="9"/>
        <v>-10</v>
      </c>
      <c r="P203" s="468">
        <f t="shared" si="10"/>
        <v>0</v>
      </c>
      <c r="Q203" s="468">
        <f t="shared" si="10"/>
        <v>33.33333333333333</v>
      </c>
    </row>
    <row r="204" spans="1:17" ht="29.25" customHeight="1" hidden="1">
      <c r="A204" s="566" t="s">
        <v>319</v>
      </c>
      <c r="B204" s="44"/>
      <c r="C204" s="46" t="s">
        <v>245</v>
      </c>
      <c r="D204" s="46" t="s">
        <v>254</v>
      </c>
      <c r="E204" s="46" t="s">
        <v>248</v>
      </c>
      <c r="F204" s="46" t="s">
        <v>413</v>
      </c>
      <c r="G204" s="46" t="s">
        <v>215</v>
      </c>
      <c r="H204" s="572">
        <v>0</v>
      </c>
      <c r="I204" s="256">
        <v>5</v>
      </c>
      <c r="K204" s="341">
        <v>15</v>
      </c>
      <c r="L204" s="341">
        <v>15</v>
      </c>
      <c r="N204" s="468">
        <f t="shared" si="9"/>
        <v>-15</v>
      </c>
      <c r="O204" s="468">
        <f t="shared" si="9"/>
        <v>-10</v>
      </c>
      <c r="P204" s="468">
        <f t="shared" si="10"/>
        <v>0</v>
      </c>
      <c r="Q204" s="468">
        <f t="shared" si="10"/>
        <v>33.33333333333333</v>
      </c>
    </row>
    <row r="205" spans="1:17" ht="18" hidden="1">
      <c r="A205" s="566" t="s">
        <v>54</v>
      </c>
      <c r="B205" s="44"/>
      <c r="C205" s="46" t="s">
        <v>245</v>
      </c>
      <c r="D205" s="46" t="s">
        <v>254</v>
      </c>
      <c r="E205" s="46" t="s">
        <v>248</v>
      </c>
      <c r="F205" s="46" t="s">
        <v>220</v>
      </c>
      <c r="G205" s="46" t="s">
        <v>215</v>
      </c>
      <c r="H205" s="572">
        <v>20</v>
      </c>
      <c r="I205" s="256">
        <v>20</v>
      </c>
      <c r="K205" s="341">
        <v>20</v>
      </c>
      <c r="L205" s="341">
        <v>20</v>
      </c>
      <c r="N205" s="468">
        <f t="shared" si="9"/>
        <v>0</v>
      </c>
      <c r="O205" s="468">
        <f t="shared" si="9"/>
        <v>0</v>
      </c>
      <c r="P205" s="468">
        <f t="shared" si="10"/>
        <v>100</v>
      </c>
      <c r="Q205" s="468">
        <f t="shared" si="10"/>
        <v>100</v>
      </c>
    </row>
    <row r="206" spans="1:17" ht="18" hidden="1">
      <c r="A206" s="566" t="s">
        <v>225</v>
      </c>
      <c r="B206" s="44"/>
      <c r="C206" s="46" t="s">
        <v>245</v>
      </c>
      <c r="D206" s="46" t="s">
        <v>254</v>
      </c>
      <c r="E206" s="46" t="s">
        <v>248</v>
      </c>
      <c r="F206" s="46" t="s">
        <v>220</v>
      </c>
      <c r="G206" s="46" t="s">
        <v>215</v>
      </c>
      <c r="H206" s="565">
        <v>20</v>
      </c>
      <c r="I206" s="51">
        <v>20</v>
      </c>
      <c r="K206" s="337">
        <v>20</v>
      </c>
      <c r="L206" s="337">
        <v>20</v>
      </c>
      <c r="N206" s="468">
        <f t="shared" si="9"/>
        <v>0</v>
      </c>
      <c r="O206" s="468">
        <f t="shared" si="9"/>
        <v>0</v>
      </c>
      <c r="P206" s="468">
        <f t="shared" si="10"/>
        <v>100</v>
      </c>
      <c r="Q206" s="468">
        <f t="shared" si="10"/>
        <v>100</v>
      </c>
    </row>
    <row r="207" spans="1:17" ht="18" hidden="1">
      <c r="A207" s="564" t="s">
        <v>230</v>
      </c>
      <c r="B207" s="255"/>
      <c r="C207" s="46" t="s">
        <v>245</v>
      </c>
      <c r="D207" s="46" t="s">
        <v>254</v>
      </c>
      <c r="E207" s="46" t="s">
        <v>248</v>
      </c>
      <c r="F207" s="46" t="s">
        <v>220</v>
      </c>
      <c r="G207" s="46" t="s">
        <v>215</v>
      </c>
      <c r="H207" s="572">
        <v>20</v>
      </c>
      <c r="I207" s="256">
        <v>20</v>
      </c>
      <c r="K207" s="341">
        <v>20</v>
      </c>
      <c r="L207" s="341">
        <v>20</v>
      </c>
      <c r="N207" s="468">
        <f t="shared" si="9"/>
        <v>0</v>
      </c>
      <c r="O207" s="468">
        <f t="shared" si="9"/>
        <v>0</v>
      </c>
      <c r="P207" s="468">
        <f t="shared" si="10"/>
        <v>100</v>
      </c>
      <c r="Q207" s="468">
        <f t="shared" si="10"/>
        <v>100</v>
      </c>
    </row>
    <row r="208" spans="1:17" s="343" customFormat="1" ht="14.25" customHeight="1">
      <c r="A208" s="562" t="s">
        <v>285</v>
      </c>
      <c r="B208" s="254"/>
      <c r="C208" s="45" t="s">
        <v>245</v>
      </c>
      <c r="D208" s="45" t="s">
        <v>255</v>
      </c>
      <c r="E208" s="45"/>
      <c r="F208" s="45"/>
      <c r="G208" s="45"/>
      <c r="H208" s="573">
        <f>H209</f>
        <v>3441.4599999999996</v>
      </c>
      <c r="I208" s="257">
        <f>I209</f>
        <v>2345.5</v>
      </c>
      <c r="K208" s="342">
        <f>K209</f>
        <v>3542.8</v>
      </c>
      <c r="L208" s="342">
        <f>L209</f>
        <v>3542.8</v>
      </c>
      <c r="N208" s="468">
        <f t="shared" si="9"/>
        <v>-101.3400000000006</v>
      </c>
      <c r="O208" s="468">
        <f t="shared" si="9"/>
        <v>-1197.3000000000002</v>
      </c>
      <c r="P208" s="468">
        <f t="shared" si="10"/>
        <v>97.1395506379135</v>
      </c>
      <c r="Q208" s="468">
        <f t="shared" si="10"/>
        <v>66.20469684994919</v>
      </c>
    </row>
    <row r="209" spans="1:17" s="343" customFormat="1" ht="14.25" customHeight="1">
      <c r="A209" s="559" t="s">
        <v>88</v>
      </c>
      <c r="B209" s="560"/>
      <c r="C209" s="45" t="s">
        <v>245</v>
      </c>
      <c r="D209" s="45" t="s">
        <v>255</v>
      </c>
      <c r="E209" s="45" t="s">
        <v>211</v>
      </c>
      <c r="F209" s="45"/>
      <c r="G209" s="45"/>
      <c r="H209" s="573">
        <f>H210+H237</f>
        <v>3441.4599999999996</v>
      </c>
      <c r="I209" s="257">
        <f>I210+I220+I237+I241</f>
        <v>2345.5</v>
      </c>
      <c r="K209" s="342">
        <f>K210</f>
        <v>3542.8</v>
      </c>
      <c r="L209" s="342">
        <f>L210</f>
        <v>3542.8</v>
      </c>
      <c r="N209" s="468">
        <f t="shared" si="9"/>
        <v>-101.3400000000006</v>
      </c>
      <c r="O209" s="468">
        <f t="shared" si="9"/>
        <v>-1197.3000000000002</v>
      </c>
      <c r="P209" s="468">
        <f t="shared" si="10"/>
        <v>97.1395506379135</v>
      </c>
      <c r="Q209" s="468">
        <f t="shared" si="10"/>
        <v>66.20469684994919</v>
      </c>
    </row>
    <row r="210" spans="1:17" ht="13.5" customHeight="1">
      <c r="A210" s="566" t="s">
        <v>415</v>
      </c>
      <c r="B210" s="44"/>
      <c r="C210" s="46" t="s">
        <v>245</v>
      </c>
      <c r="D210" s="46" t="s">
        <v>255</v>
      </c>
      <c r="E210" s="46" t="s">
        <v>211</v>
      </c>
      <c r="F210" s="46" t="s">
        <v>416</v>
      </c>
      <c r="G210" s="46"/>
      <c r="H210" s="572">
        <f>H213+H232</f>
        <v>3441.4599999999996</v>
      </c>
      <c r="I210" s="256">
        <f>I213</f>
        <v>2345.5</v>
      </c>
      <c r="K210" s="341">
        <f>K213</f>
        <v>3542.8</v>
      </c>
      <c r="L210" s="341">
        <f>L213</f>
        <v>3542.8</v>
      </c>
      <c r="N210" s="468">
        <f t="shared" si="9"/>
        <v>-101.3400000000006</v>
      </c>
      <c r="O210" s="468">
        <f t="shared" si="9"/>
        <v>-1197.3000000000002</v>
      </c>
      <c r="P210" s="468">
        <f t="shared" si="10"/>
        <v>97.1395506379135</v>
      </c>
      <c r="Q210" s="468">
        <f t="shared" si="10"/>
        <v>66.20469684994919</v>
      </c>
    </row>
    <row r="211" spans="1:17" ht="18" hidden="1">
      <c r="A211" s="566" t="s">
        <v>281</v>
      </c>
      <c r="B211" s="44"/>
      <c r="C211" s="46" t="s">
        <v>245</v>
      </c>
      <c r="D211" s="46" t="s">
        <v>255</v>
      </c>
      <c r="E211" s="46" t="s">
        <v>211</v>
      </c>
      <c r="F211" s="46" t="s">
        <v>417</v>
      </c>
      <c r="G211" s="46"/>
      <c r="H211" s="572">
        <f>H212</f>
        <v>0</v>
      </c>
      <c r="I211" s="256">
        <f>I212</f>
        <v>0</v>
      </c>
      <c r="K211" s="341">
        <f>K212</f>
        <v>0</v>
      </c>
      <c r="L211" s="341">
        <f>L212</f>
        <v>0</v>
      </c>
      <c r="N211" s="468">
        <f t="shared" si="9"/>
        <v>0</v>
      </c>
      <c r="O211" s="468">
        <f t="shared" si="9"/>
        <v>0</v>
      </c>
      <c r="P211" s="468" t="e">
        <f t="shared" si="10"/>
        <v>#DIV/0!</v>
      </c>
      <c r="Q211" s="468" t="e">
        <f t="shared" si="10"/>
        <v>#DIV/0!</v>
      </c>
    </row>
    <row r="212" spans="1:17" ht="26.25" hidden="1">
      <c r="A212" s="566" t="s">
        <v>200</v>
      </c>
      <c r="B212" s="44"/>
      <c r="C212" s="46" t="s">
        <v>245</v>
      </c>
      <c r="D212" s="46" t="s">
        <v>255</v>
      </c>
      <c r="E212" s="46" t="s">
        <v>211</v>
      </c>
      <c r="F212" s="46" t="s">
        <v>417</v>
      </c>
      <c r="G212" s="46" t="s">
        <v>215</v>
      </c>
      <c r="H212" s="572"/>
      <c r="I212" s="256"/>
      <c r="K212" s="341"/>
      <c r="L212" s="341"/>
      <c r="N212" s="468">
        <f t="shared" si="9"/>
        <v>0</v>
      </c>
      <c r="O212" s="468">
        <f t="shared" si="9"/>
        <v>0</v>
      </c>
      <c r="P212" s="468" t="e">
        <f t="shared" si="10"/>
        <v>#DIV/0!</v>
      </c>
      <c r="Q212" s="468" t="e">
        <f t="shared" si="10"/>
        <v>#DIV/0!</v>
      </c>
    </row>
    <row r="213" spans="1:17" ht="27.75" customHeight="1">
      <c r="A213" s="564" t="s">
        <v>418</v>
      </c>
      <c r="B213" s="255"/>
      <c r="C213" s="46" t="s">
        <v>245</v>
      </c>
      <c r="D213" s="46" t="s">
        <v>255</v>
      </c>
      <c r="E213" s="46" t="s">
        <v>211</v>
      </c>
      <c r="F213" s="46" t="s">
        <v>419</v>
      </c>
      <c r="G213" s="46"/>
      <c r="H213" s="572">
        <f>H214+H219+H220+H241</f>
        <v>2668.1099999999997</v>
      </c>
      <c r="I213" s="256">
        <f>I214+I219</f>
        <v>2345.5</v>
      </c>
      <c r="K213" s="341">
        <f>K214+K219</f>
        <v>3542.8</v>
      </c>
      <c r="L213" s="341">
        <f>L214+L219</f>
        <v>3542.8</v>
      </c>
      <c r="N213" s="468">
        <f t="shared" si="9"/>
        <v>-874.6900000000005</v>
      </c>
      <c r="O213" s="468">
        <f t="shared" si="9"/>
        <v>-1197.3000000000002</v>
      </c>
      <c r="P213" s="468">
        <f t="shared" si="10"/>
        <v>75.31077114147001</v>
      </c>
      <c r="Q213" s="468">
        <f t="shared" si="10"/>
        <v>66.20469684994919</v>
      </c>
    </row>
    <row r="214" spans="1:17" ht="68.25" customHeight="1">
      <c r="A214" s="564" t="s">
        <v>198</v>
      </c>
      <c r="B214" s="44"/>
      <c r="C214" s="46" t="s">
        <v>245</v>
      </c>
      <c r="D214" s="46" t="s">
        <v>255</v>
      </c>
      <c r="E214" s="46" t="s">
        <v>211</v>
      </c>
      <c r="F214" s="46" t="s">
        <v>419</v>
      </c>
      <c r="G214" s="46" t="s">
        <v>199</v>
      </c>
      <c r="H214" s="567">
        <v>2212.68</v>
      </c>
      <c r="I214" s="227">
        <f>1641-7.5</f>
        <v>1633.5</v>
      </c>
      <c r="J214" s="340"/>
      <c r="K214" s="339">
        <v>2561.9</v>
      </c>
      <c r="L214" s="339">
        <v>2561.9</v>
      </c>
      <c r="N214" s="468">
        <f t="shared" si="9"/>
        <v>-349.22000000000025</v>
      </c>
      <c r="O214" s="468">
        <f t="shared" si="9"/>
        <v>-928.4000000000001</v>
      </c>
      <c r="P214" s="468">
        <f t="shared" si="10"/>
        <v>86.36871072251063</v>
      </c>
      <c r="Q214" s="468">
        <f t="shared" si="10"/>
        <v>63.76127093173035</v>
      </c>
    </row>
    <row r="215" spans="1:17" ht="15" customHeight="1" hidden="1">
      <c r="A215" s="566" t="s">
        <v>54</v>
      </c>
      <c r="B215" s="44"/>
      <c r="C215" s="46" t="s">
        <v>245</v>
      </c>
      <c r="D215" s="46" t="s">
        <v>255</v>
      </c>
      <c r="E215" s="46" t="s">
        <v>211</v>
      </c>
      <c r="F215" s="642" t="s">
        <v>419</v>
      </c>
      <c r="G215" s="46" t="s">
        <v>199</v>
      </c>
      <c r="H215" s="567" t="s">
        <v>277</v>
      </c>
      <c r="I215" s="227" t="s">
        <v>277</v>
      </c>
      <c r="K215" s="339" t="s">
        <v>277</v>
      </c>
      <c r="L215" s="339" t="s">
        <v>277</v>
      </c>
      <c r="N215" s="468">
        <f t="shared" si="9"/>
        <v>0</v>
      </c>
      <c r="O215" s="468">
        <f t="shared" si="9"/>
        <v>0</v>
      </c>
      <c r="P215" s="468">
        <f t="shared" si="10"/>
        <v>100</v>
      </c>
      <c r="Q215" s="468">
        <f t="shared" si="10"/>
        <v>100</v>
      </c>
    </row>
    <row r="216" spans="1:17" ht="30" customHeight="1" hidden="1">
      <c r="A216" s="566" t="s">
        <v>216</v>
      </c>
      <c r="B216" s="44"/>
      <c r="C216" s="46" t="s">
        <v>245</v>
      </c>
      <c r="D216" s="46" t="s">
        <v>255</v>
      </c>
      <c r="E216" s="46" t="s">
        <v>211</v>
      </c>
      <c r="F216" s="642" t="s">
        <v>419</v>
      </c>
      <c r="G216" s="46" t="s">
        <v>199</v>
      </c>
      <c r="H216" s="567" t="s">
        <v>277</v>
      </c>
      <c r="I216" s="227" t="s">
        <v>277</v>
      </c>
      <c r="K216" s="339" t="s">
        <v>277</v>
      </c>
      <c r="L216" s="339" t="s">
        <v>277</v>
      </c>
      <c r="N216" s="468">
        <f t="shared" si="9"/>
        <v>0</v>
      </c>
      <c r="O216" s="468">
        <f t="shared" si="9"/>
        <v>0</v>
      </c>
      <c r="P216" s="468">
        <f t="shared" si="10"/>
        <v>100</v>
      </c>
      <c r="Q216" s="468">
        <f t="shared" si="10"/>
        <v>100</v>
      </c>
    </row>
    <row r="217" spans="1:17" ht="15" customHeight="1" hidden="1">
      <c r="A217" s="564" t="s">
        <v>217</v>
      </c>
      <c r="B217" s="255"/>
      <c r="C217" s="46" t="s">
        <v>245</v>
      </c>
      <c r="D217" s="46" t="s">
        <v>255</v>
      </c>
      <c r="E217" s="46" t="s">
        <v>211</v>
      </c>
      <c r="F217" s="642" t="s">
        <v>419</v>
      </c>
      <c r="G217" s="46" t="s">
        <v>199</v>
      </c>
      <c r="H217" s="567" t="s">
        <v>278</v>
      </c>
      <c r="I217" s="227" t="s">
        <v>278</v>
      </c>
      <c r="K217" s="339" t="s">
        <v>278</v>
      </c>
      <c r="L217" s="339" t="s">
        <v>278</v>
      </c>
      <c r="N217" s="468">
        <f t="shared" si="9"/>
        <v>0</v>
      </c>
      <c r="O217" s="468">
        <f t="shared" si="9"/>
        <v>0</v>
      </c>
      <c r="P217" s="468">
        <f t="shared" si="10"/>
        <v>100</v>
      </c>
      <c r="Q217" s="468">
        <f t="shared" si="10"/>
        <v>100</v>
      </c>
    </row>
    <row r="218" spans="1:17" ht="15" customHeight="1" hidden="1">
      <c r="A218" s="566" t="s">
        <v>218</v>
      </c>
      <c r="B218" s="44"/>
      <c r="C218" s="46" t="s">
        <v>245</v>
      </c>
      <c r="D218" s="46" t="s">
        <v>255</v>
      </c>
      <c r="E218" s="46" t="s">
        <v>211</v>
      </c>
      <c r="F218" s="642" t="s">
        <v>419</v>
      </c>
      <c r="G218" s="46" t="s">
        <v>199</v>
      </c>
      <c r="H218" s="567" t="s">
        <v>279</v>
      </c>
      <c r="I218" s="227" t="s">
        <v>279</v>
      </c>
      <c r="K218" s="339" t="s">
        <v>279</v>
      </c>
      <c r="L218" s="339" t="s">
        <v>279</v>
      </c>
      <c r="N218" s="468">
        <f t="shared" si="9"/>
        <v>0</v>
      </c>
      <c r="O218" s="468">
        <f t="shared" si="9"/>
        <v>0</v>
      </c>
      <c r="P218" s="468">
        <f t="shared" si="10"/>
        <v>100</v>
      </c>
      <c r="Q218" s="468">
        <f t="shared" si="10"/>
        <v>100</v>
      </c>
    </row>
    <row r="219" spans="1:17" ht="28.5" customHeight="1">
      <c r="A219" s="566" t="s">
        <v>319</v>
      </c>
      <c r="B219" s="643"/>
      <c r="C219" s="46" t="s">
        <v>245</v>
      </c>
      <c r="D219" s="46" t="s">
        <v>255</v>
      </c>
      <c r="E219" s="46" t="s">
        <v>211</v>
      </c>
      <c r="F219" s="46" t="s">
        <v>419</v>
      </c>
      <c r="G219" s="46" t="s">
        <v>215</v>
      </c>
      <c r="H219" s="567">
        <v>451.43</v>
      </c>
      <c r="I219" s="227">
        <v>712</v>
      </c>
      <c r="K219" s="339">
        <v>980.9</v>
      </c>
      <c r="L219" s="339">
        <v>980.9</v>
      </c>
      <c r="N219" s="468">
        <f t="shared" si="9"/>
        <v>-529.47</v>
      </c>
      <c r="O219" s="468">
        <f t="shared" si="9"/>
        <v>-268.9</v>
      </c>
      <c r="P219" s="468">
        <f t="shared" si="10"/>
        <v>46.022020593332655</v>
      </c>
      <c r="Q219" s="468">
        <f t="shared" si="10"/>
        <v>72.58640024467327</v>
      </c>
    </row>
    <row r="220" spans="1:17" ht="14.25" customHeight="1">
      <c r="A220" s="564" t="s">
        <v>201</v>
      </c>
      <c r="B220" s="255"/>
      <c r="C220" s="46" t="s">
        <v>245</v>
      </c>
      <c r="D220" s="46" t="s">
        <v>255</v>
      </c>
      <c r="E220" s="46" t="s">
        <v>211</v>
      </c>
      <c r="F220" s="46" t="s">
        <v>419</v>
      </c>
      <c r="G220" s="46" t="s">
        <v>202</v>
      </c>
      <c r="H220" s="567">
        <v>4</v>
      </c>
      <c r="I220" s="227">
        <f>I232</f>
        <v>0</v>
      </c>
      <c r="K220" s="339"/>
      <c r="L220" s="339"/>
      <c r="N220" s="468"/>
      <c r="O220" s="468"/>
      <c r="P220" s="468"/>
      <c r="Q220" s="468"/>
    </row>
    <row r="221" spans="1:17" ht="45.75" customHeight="1">
      <c r="A221" s="729" t="s">
        <v>672</v>
      </c>
      <c r="B221" s="683"/>
      <c r="C221" s="46"/>
      <c r="D221" s="46" t="s">
        <v>255</v>
      </c>
      <c r="E221" s="46" t="s">
        <v>211</v>
      </c>
      <c r="F221" s="46" t="s">
        <v>675</v>
      </c>
      <c r="G221" s="46"/>
      <c r="H221" s="567">
        <f>H222</f>
        <v>773.35</v>
      </c>
      <c r="I221" s="227"/>
      <c r="K221" s="339"/>
      <c r="L221" s="339"/>
      <c r="N221" s="468"/>
      <c r="O221" s="468"/>
      <c r="P221" s="468"/>
      <c r="Q221" s="468"/>
    </row>
    <row r="222" spans="1:17" ht="35.25" customHeight="1">
      <c r="A222" s="729" t="s">
        <v>673</v>
      </c>
      <c r="B222" s="683"/>
      <c r="C222" s="46"/>
      <c r="D222" s="46" t="s">
        <v>255</v>
      </c>
      <c r="E222" s="46" t="s">
        <v>211</v>
      </c>
      <c r="F222" s="46" t="s">
        <v>676</v>
      </c>
      <c r="G222" s="46"/>
      <c r="H222" s="567">
        <f>H223</f>
        <v>773.35</v>
      </c>
      <c r="I222" s="227"/>
      <c r="K222" s="339"/>
      <c r="L222" s="339"/>
      <c r="N222" s="468"/>
      <c r="O222" s="468"/>
      <c r="P222" s="468"/>
      <c r="Q222" s="468"/>
    </row>
    <row r="223" spans="1:17" ht="42.75" customHeight="1" hidden="1">
      <c r="A223" s="729" t="s">
        <v>674</v>
      </c>
      <c r="B223" s="683"/>
      <c r="C223" s="46"/>
      <c r="D223" s="46" t="s">
        <v>255</v>
      </c>
      <c r="E223" s="46" t="s">
        <v>211</v>
      </c>
      <c r="F223" s="46" t="s">
        <v>675</v>
      </c>
      <c r="G223" s="46"/>
      <c r="H223" s="567">
        <f>H232</f>
        <v>773.35</v>
      </c>
      <c r="I223" s="227"/>
      <c r="K223" s="339"/>
      <c r="L223" s="339"/>
      <c r="N223" s="468"/>
      <c r="O223" s="468"/>
      <c r="P223" s="468"/>
      <c r="Q223" s="468"/>
    </row>
    <row r="224" spans="1:17" ht="14.25" customHeight="1" hidden="1">
      <c r="A224" s="564"/>
      <c r="B224" s="683"/>
      <c r="C224" s="46"/>
      <c r="D224" s="46"/>
      <c r="E224" s="46"/>
      <c r="F224" s="46"/>
      <c r="G224" s="46"/>
      <c r="H224" s="567"/>
      <c r="I224" s="227"/>
      <c r="K224" s="339"/>
      <c r="L224" s="339"/>
      <c r="N224" s="468"/>
      <c r="O224" s="468"/>
      <c r="P224" s="468"/>
      <c r="Q224" s="468"/>
    </row>
    <row r="225" spans="1:17" ht="14.25" customHeight="1" hidden="1">
      <c r="A225" s="564"/>
      <c r="B225" s="683"/>
      <c r="C225" s="46"/>
      <c r="D225" s="46"/>
      <c r="E225" s="46"/>
      <c r="F225" s="46"/>
      <c r="G225" s="46"/>
      <c r="H225" s="567"/>
      <c r="I225" s="227"/>
      <c r="K225" s="339"/>
      <c r="L225" s="339"/>
      <c r="N225" s="468"/>
      <c r="O225" s="468"/>
      <c r="P225" s="468"/>
      <c r="Q225" s="468"/>
    </row>
    <row r="226" spans="1:17" ht="14.25" customHeight="1" hidden="1">
      <c r="A226" s="564"/>
      <c r="B226" s="683"/>
      <c r="C226" s="46"/>
      <c r="D226" s="46"/>
      <c r="E226" s="46"/>
      <c r="F226" s="46"/>
      <c r="G226" s="46"/>
      <c r="H226" s="567"/>
      <c r="I226" s="227"/>
      <c r="K226" s="339"/>
      <c r="L226" s="339"/>
      <c r="N226" s="468"/>
      <c r="O226" s="468"/>
      <c r="P226" s="468"/>
      <c r="Q226" s="468"/>
    </row>
    <row r="227" spans="1:17" ht="14.25" customHeight="1" hidden="1">
      <c r="A227" s="564"/>
      <c r="B227" s="683"/>
      <c r="C227" s="46"/>
      <c r="D227" s="46"/>
      <c r="E227" s="46"/>
      <c r="F227" s="46"/>
      <c r="G227" s="46"/>
      <c r="H227" s="567"/>
      <c r="I227" s="227"/>
      <c r="K227" s="339"/>
      <c r="L227" s="339"/>
      <c r="N227" s="468"/>
      <c r="O227" s="468"/>
      <c r="P227" s="468"/>
      <c r="Q227" s="468"/>
    </row>
    <row r="228" spans="1:17" ht="14.25" customHeight="1" hidden="1">
      <c r="A228" s="564"/>
      <c r="B228" s="683"/>
      <c r="C228" s="46"/>
      <c r="D228" s="46"/>
      <c r="E228" s="46"/>
      <c r="F228" s="46"/>
      <c r="G228" s="46"/>
      <c r="H228" s="567"/>
      <c r="I228" s="227"/>
      <c r="K228" s="339"/>
      <c r="L228" s="339"/>
      <c r="N228" s="468"/>
      <c r="O228" s="468"/>
      <c r="P228" s="468"/>
      <c r="Q228" s="468"/>
    </row>
    <row r="229" spans="1:17" ht="14.25" customHeight="1" hidden="1">
      <c r="A229" s="564"/>
      <c r="B229" s="683"/>
      <c r="C229" s="46"/>
      <c r="D229" s="46"/>
      <c r="E229" s="46"/>
      <c r="F229" s="46"/>
      <c r="G229" s="46"/>
      <c r="H229" s="567"/>
      <c r="I229" s="227"/>
      <c r="K229" s="339"/>
      <c r="L229" s="339"/>
      <c r="N229" s="468"/>
      <c r="O229" s="468"/>
      <c r="P229" s="468"/>
      <c r="Q229" s="468"/>
    </row>
    <row r="230" spans="1:17" ht="14.25" customHeight="1" hidden="1">
      <c r="A230" s="564"/>
      <c r="B230" s="683"/>
      <c r="C230" s="46"/>
      <c r="D230" s="46"/>
      <c r="E230" s="46"/>
      <c r="F230" s="46"/>
      <c r="G230" s="46"/>
      <c r="H230" s="567"/>
      <c r="I230" s="227"/>
      <c r="K230" s="339"/>
      <c r="L230" s="339"/>
      <c r="N230" s="468"/>
      <c r="O230" s="468"/>
      <c r="P230" s="468"/>
      <c r="Q230" s="468"/>
    </row>
    <row r="231" spans="1:17" ht="14.25" customHeight="1" hidden="1">
      <c r="A231" s="564"/>
      <c r="B231" s="683"/>
      <c r="C231" s="46"/>
      <c r="D231" s="46"/>
      <c r="E231" s="46"/>
      <c r="F231" s="46"/>
      <c r="G231" s="46"/>
      <c r="H231" s="567"/>
      <c r="I231" s="227"/>
      <c r="K231" s="339"/>
      <c r="L231" s="339"/>
      <c r="N231" s="468"/>
      <c r="O231" s="468"/>
      <c r="P231" s="468"/>
      <c r="Q231" s="468"/>
    </row>
    <row r="232" spans="1:17" ht="39.75" customHeight="1">
      <c r="A232" s="644" t="s">
        <v>661</v>
      </c>
      <c r="B232" s="645"/>
      <c r="C232" s="646" t="s">
        <v>245</v>
      </c>
      <c r="D232" s="646" t="s">
        <v>255</v>
      </c>
      <c r="E232" s="646" t="s">
        <v>211</v>
      </c>
      <c r="F232" s="647" t="s">
        <v>677</v>
      </c>
      <c r="G232" s="646"/>
      <c r="H232" s="575">
        <f>H234</f>
        <v>773.35</v>
      </c>
      <c r="I232" s="227">
        <f>I235</f>
        <v>0</v>
      </c>
      <c r="K232" s="339"/>
      <c r="L232" s="339"/>
      <c r="N232" s="468"/>
      <c r="O232" s="468"/>
      <c r="P232" s="468"/>
      <c r="Q232" s="468"/>
    </row>
    <row r="233" spans="1:17" ht="18" hidden="1">
      <c r="A233" s="648" t="s">
        <v>576</v>
      </c>
      <c r="B233" s="645"/>
      <c r="C233" s="646" t="s">
        <v>245</v>
      </c>
      <c r="D233" s="646" t="s">
        <v>255</v>
      </c>
      <c r="E233" s="646" t="s">
        <v>211</v>
      </c>
      <c r="F233" s="647">
        <v>7000117001</v>
      </c>
      <c r="G233" s="646"/>
      <c r="H233" s="575">
        <v>0</v>
      </c>
      <c r="I233" s="227"/>
      <c r="K233" s="339"/>
      <c r="L233" s="339"/>
      <c r="N233" s="468"/>
      <c r="O233" s="468"/>
      <c r="P233" s="468"/>
      <c r="Q233" s="468"/>
    </row>
    <row r="234" spans="1:17" ht="30.75" customHeight="1">
      <c r="A234" s="648" t="s">
        <v>319</v>
      </c>
      <c r="B234" s="649"/>
      <c r="C234" s="646" t="s">
        <v>245</v>
      </c>
      <c r="D234" s="646" t="s">
        <v>255</v>
      </c>
      <c r="E234" s="646" t="s">
        <v>211</v>
      </c>
      <c r="F234" s="647" t="s">
        <v>677</v>
      </c>
      <c r="G234" s="646" t="s">
        <v>215</v>
      </c>
      <c r="H234" s="575">
        <v>773.35</v>
      </c>
      <c r="I234" s="227"/>
      <c r="K234" s="339"/>
      <c r="L234" s="339"/>
      <c r="N234" s="468"/>
      <c r="O234" s="468"/>
      <c r="P234" s="468"/>
      <c r="Q234" s="468"/>
    </row>
    <row r="235" spans="1:17" ht="39" hidden="1">
      <c r="A235" s="650" t="s">
        <v>176</v>
      </c>
      <c r="B235" s="651"/>
      <c r="C235" s="46" t="s">
        <v>245</v>
      </c>
      <c r="D235" s="46" t="s">
        <v>255</v>
      </c>
      <c r="E235" s="46" t="s">
        <v>211</v>
      </c>
      <c r="F235" s="79" t="s">
        <v>178</v>
      </c>
      <c r="G235" s="46"/>
      <c r="H235" s="567">
        <f>H236</f>
        <v>0</v>
      </c>
      <c r="I235" s="227">
        <f>I236</f>
        <v>0</v>
      </c>
      <c r="K235" s="339"/>
      <c r="L235" s="339"/>
      <c r="N235" s="468"/>
      <c r="O235" s="468"/>
      <c r="P235" s="468"/>
      <c r="Q235" s="468"/>
    </row>
    <row r="236" spans="1:17" ht="26.25" hidden="1">
      <c r="A236" s="566" t="s">
        <v>319</v>
      </c>
      <c r="B236" s="44"/>
      <c r="C236" s="46" t="s">
        <v>245</v>
      </c>
      <c r="D236" s="46" t="s">
        <v>255</v>
      </c>
      <c r="E236" s="46" t="s">
        <v>211</v>
      </c>
      <c r="F236" s="79" t="s">
        <v>178</v>
      </c>
      <c r="G236" s="46" t="s">
        <v>215</v>
      </c>
      <c r="H236" s="567">
        <v>0</v>
      </c>
      <c r="I236" s="227"/>
      <c r="K236" s="339"/>
      <c r="L236" s="339"/>
      <c r="N236" s="468"/>
      <c r="O236" s="468"/>
      <c r="P236" s="468"/>
      <c r="Q236" s="468"/>
    </row>
    <row r="237" spans="1:17" ht="66" hidden="1">
      <c r="A237" s="652" t="s">
        <v>366</v>
      </c>
      <c r="B237" s="44"/>
      <c r="C237" s="46" t="s">
        <v>245</v>
      </c>
      <c r="D237" s="46" t="s">
        <v>255</v>
      </c>
      <c r="E237" s="46" t="s">
        <v>211</v>
      </c>
      <c r="F237" s="653">
        <v>7000000000</v>
      </c>
      <c r="G237" s="46"/>
      <c r="H237" s="567">
        <f aca="true" t="shared" si="11" ref="H237:I239">H238</f>
        <v>0</v>
      </c>
      <c r="I237" s="227">
        <f t="shared" si="11"/>
        <v>0</v>
      </c>
      <c r="K237" s="339"/>
      <c r="L237" s="339"/>
      <c r="N237" s="468"/>
      <c r="O237" s="468"/>
      <c r="P237" s="468"/>
      <c r="Q237" s="468"/>
    </row>
    <row r="238" spans="1:17" ht="66" hidden="1">
      <c r="A238" s="654" t="s">
        <v>367</v>
      </c>
      <c r="B238" s="44"/>
      <c r="C238" s="46" t="s">
        <v>245</v>
      </c>
      <c r="D238" s="46" t="s">
        <v>255</v>
      </c>
      <c r="E238" s="46" t="s">
        <v>211</v>
      </c>
      <c r="F238" s="79">
        <v>7001000000</v>
      </c>
      <c r="G238" s="46"/>
      <c r="H238" s="567">
        <f t="shared" si="11"/>
        <v>0</v>
      </c>
      <c r="I238" s="227">
        <f t="shared" si="11"/>
        <v>0</v>
      </c>
      <c r="K238" s="339"/>
      <c r="L238" s="339"/>
      <c r="N238" s="468"/>
      <c r="O238" s="468"/>
      <c r="P238" s="468"/>
      <c r="Q238" s="468"/>
    </row>
    <row r="239" spans="1:17" ht="39" hidden="1">
      <c r="A239" s="654" t="s">
        <v>368</v>
      </c>
      <c r="B239" s="44"/>
      <c r="C239" s="46" t="s">
        <v>245</v>
      </c>
      <c r="D239" s="46" t="s">
        <v>255</v>
      </c>
      <c r="E239" s="46" t="s">
        <v>211</v>
      </c>
      <c r="F239" s="79">
        <v>7001000005</v>
      </c>
      <c r="G239" s="46"/>
      <c r="H239" s="567">
        <f t="shared" si="11"/>
        <v>0</v>
      </c>
      <c r="I239" s="227">
        <f t="shared" si="11"/>
        <v>0</v>
      </c>
      <c r="K239" s="339"/>
      <c r="L239" s="339"/>
      <c r="N239" s="468"/>
      <c r="O239" s="468"/>
      <c r="P239" s="468"/>
      <c r="Q239" s="468"/>
    </row>
    <row r="240" spans="1:17" ht="26.25" hidden="1">
      <c r="A240" s="566" t="s">
        <v>319</v>
      </c>
      <c r="B240" s="44"/>
      <c r="C240" s="46" t="s">
        <v>245</v>
      </c>
      <c r="D240" s="46" t="s">
        <v>255</v>
      </c>
      <c r="E240" s="46" t="s">
        <v>211</v>
      </c>
      <c r="F240" s="79">
        <v>7001000005</v>
      </c>
      <c r="G240" s="46" t="s">
        <v>215</v>
      </c>
      <c r="H240" s="567">
        <v>0</v>
      </c>
      <c r="I240" s="227">
        <v>0</v>
      </c>
      <c r="K240" s="339"/>
      <c r="L240" s="339"/>
      <c r="N240" s="468"/>
      <c r="O240" s="468"/>
      <c r="P240" s="468"/>
      <c r="Q240" s="468"/>
    </row>
    <row r="241" spans="1:17" ht="18" hidden="1">
      <c r="A241" s="564" t="s">
        <v>201</v>
      </c>
      <c r="B241" s="255"/>
      <c r="C241" s="46" t="s">
        <v>245</v>
      </c>
      <c r="D241" s="46" t="s">
        <v>255</v>
      </c>
      <c r="E241" s="46" t="s">
        <v>211</v>
      </c>
      <c r="F241" s="46" t="s">
        <v>419</v>
      </c>
      <c r="G241" s="46" t="s">
        <v>202</v>
      </c>
      <c r="H241" s="567">
        <v>0</v>
      </c>
      <c r="I241" s="227">
        <v>0</v>
      </c>
      <c r="K241" s="339"/>
      <c r="L241" s="339"/>
      <c r="N241" s="468"/>
      <c r="O241" s="468"/>
      <c r="P241" s="468"/>
      <c r="Q241" s="468"/>
    </row>
    <row r="242" spans="1:17" s="343" customFormat="1" ht="13.5" customHeight="1">
      <c r="A242" s="559" t="s">
        <v>65</v>
      </c>
      <c r="B242" s="560"/>
      <c r="C242" s="45" t="s">
        <v>245</v>
      </c>
      <c r="D242" s="45" t="s">
        <v>259</v>
      </c>
      <c r="E242" s="45"/>
      <c r="F242" s="45"/>
      <c r="G242" s="45"/>
      <c r="H242" s="573">
        <f aca="true" t="shared" si="12" ref="H242:L246">H243</f>
        <v>146.92</v>
      </c>
      <c r="I242" s="257">
        <f t="shared" si="12"/>
        <v>120</v>
      </c>
      <c r="K242" s="342">
        <f t="shared" si="12"/>
        <v>243.5</v>
      </c>
      <c r="L242" s="342">
        <f t="shared" si="12"/>
        <v>243.5</v>
      </c>
      <c r="N242" s="468">
        <f t="shared" si="9"/>
        <v>-96.58000000000001</v>
      </c>
      <c r="O242" s="468">
        <f t="shared" si="9"/>
        <v>-123.5</v>
      </c>
      <c r="P242" s="468">
        <f t="shared" si="10"/>
        <v>60.33675564681724</v>
      </c>
      <c r="Q242" s="468">
        <f t="shared" si="10"/>
        <v>49.28131416837782</v>
      </c>
    </row>
    <row r="243" spans="1:17" s="343" customFormat="1" ht="15" customHeight="1">
      <c r="A243" s="559" t="s">
        <v>260</v>
      </c>
      <c r="B243" s="560"/>
      <c r="C243" s="45" t="s">
        <v>245</v>
      </c>
      <c r="D243" s="45" t="s">
        <v>259</v>
      </c>
      <c r="E243" s="45" t="s">
        <v>211</v>
      </c>
      <c r="F243" s="45"/>
      <c r="G243" s="45"/>
      <c r="H243" s="573">
        <f>H244</f>
        <v>146.92</v>
      </c>
      <c r="I243" s="257">
        <f t="shared" si="12"/>
        <v>120</v>
      </c>
      <c r="K243" s="342">
        <f t="shared" si="12"/>
        <v>243.5</v>
      </c>
      <c r="L243" s="342">
        <f t="shared" si="12"/>
        <v>243.5</v>
      </c>
      <c r="N243" s="468">
        <f t="shared" si="9"/>
        <v>-96.58000000000001</v>
      </c>
      <c r="O243" s="468">
        <f t="shared" si="9"/>
        <v>-123.5</v>
      </c>
      <c r="P243" s="468">
        <f t="shared" si="10"/>
        <v>60.33675564681724</v>
      </c>
      <c r="Q243" s="468">
        <f t="shared" si="10"/>
        <v>49.28131416837782</v>
      </c>
    </row>
    <row r="244" spans="1:17" ht="26.25">
      <c r="A244" s="566" t="s">
        <v>261</v>
      </c>
      <c r="B244" s="44"/>
      <c r="C244" s="46" t="s">
        <v>245</v>
      </c>
      <c r="D244" s="46" t="s">
        <v>259</v>
      </c>
      <c r="E244" s="46" t="s">
        <v>211</v>
      </c>
      <c r="F244" s="46" t="s">
        <v>409</v>
      </c>
      <c r="G244" s="46"/>
      <c r="H244" s="572">
        <f t="shared" si="12"/>
        <v>146.92</v>
      </c>
      <c r="I244" s="256">
        <f t="shared" si="12"/>
        <v>120</v>
      </c>
      <c r="K244" s="341">
        <f t="shared" si="12"/>
        <v>243.5</v>
      </c>
      <c r="L244" s="341">
        <f t="shared" si="12"/>
        <v>243.5</v>
      </c>
      <c r="N244" s="468">
        <f t="shared" si="9"/>
        <v>-96.58000000000001</v>
      </c>
      <c r="O244" s="468">
        <f t="shared" si="9"/>
        <v>-123.5</v>
      </c>
      <c r="P244" s="468">
        <f t="shared" si="10"/>
        <v>60.33675564681724</v>
      </c>
      <c r="Q244" s="468">
        <f t="shared" si="10"/>
        <v>49.28131416837782</v>
      </c>
    </row>
    <row r="245" spans="1:17" ht="15.75" customHeight="1">
      <c r="A245" s="566" t="s">
        <v>411</v>
      </c>
      <c r="B245" s="44"/>
      <c r="C245" s="46" t="s">
        <v>245</v>
      </c>
      <c r="D245" s="46" t="s">
        <v>259</v>
      </c>
      <c r="E245" s="46" t="s">
        <v>211</v>
      </c>
      <c r="F245" s="46" t="s">
        <v>410</v>
      </c>
      <c r="G245" s="46"/>
      <c r="H245" s="572">
        <f t="shared" si="12"/>
        <v>146.92</v>
      </c>
      <c r="I245" s="256">
        <f t="shared" si="12"/>
        <v>120</v>
      </c>
      <c r="K245" s="341">
        <f t="shared" si="12"/>
        <v>243.5</v>
      </c>
      <c r="L245" s="341">
        <f t="shared" si="12"/>
        <v>243.5</v>
      </c>
      <c r="N245" s="468">
        <f t="shared" si="9"/>
        <v>-96.58000000000001</v>
      </c>
      <c r="O245" s="468">
        <f t="shared" si="9"/>
        <v>-123.5</v>
      </c>
      <c r="P245" s="468">
        <f t="shared" si="10"/>
        <v>60.33675564681724</v>
      </c>
      <c r="Q245" s="468">
        <f t="shared" si="10"/>
        <v>49.28131416837782</v>
      </c>
    </row>
    <row r="246" spans="1:17" ht="54" customHeight="1">
      <c r="A246" s="566" t="s">
        <v>311</v>
      </c>
      <c r="B246" s="44"/>
      <c r="C246" s="46" t="s">
        <v>245</v>
      </c>
      <c r="D246" s="46" t="s">
        <v>259</v>
      </c>
      <c r="E246" s="46" t="s">
        <v>211</v>
      </c>
      <c r="F246" s="46" t="s">
        <v>412</v>
      </c>
      <c r="G246" s="46"/>
      <c r="H246" s="572">
        <f t="shared" si="12"/>
        <v>146.92</v>
      </c>
      <c r="I246" s="256">
        <f t="shared" si="12"/>
        <v>120</v>
      </c>
      <c r="K246" s="341">
        <f t="shared" si="12"/>
        <v>243.5</v>
      </c>
      <c r="L246" s="341">
        <f t="shared" si="12"/>
        <v>243.5</v>
      </c>
      <c r="N246" s="468">
        <f t="shared" si="9"/>
        <v>-96.58000000000001</v>
      </c>
      <c r="O246" s="468">
        <f t="shared" si="9"/>
        <v>-123.5</v>
      </c>
      <c r="P246" s="468">
        <f t="shared" si="10"/>
        <v>60.33675564681724</v>
      </c>
      <c r="Q246" s="468">
        <f t="shared" si="10"/>
        <v>49.28131416837782</v>
      </c>
    </row>
    <row r="247" spans="1:17" ht="15.75" customHeight="1">
      <c r="A247" s="655" t="s">
        <v>523</v>
      </c>
      <c r="B247" s="255"/>
      <c r="C247" s="46" t="s">
        <v>245</v>
      </c>
      <c r="D247" s="46" t="s">
        <v>259</v>
      </c>
      <c r="E247" s="46" t="s">
        <v>211</v>
      </c>
      <c r="F247" s="46" t="s">
        <v>412</v>
      </c>
      <c r="G247" s="46" t="s">
        <v>232</v>
      </c>
      <c r="H247" s="572">
        <v>146.92</v>
      </c>
      <c r="I247" s="256">
        <v>120</v>
      </c>
      <c r="K247" s="341">
        <v>243.5</v>
      </c>
      <c r="L247" s="341">
        <v>243.5</v>
      </c>
      <c r="N247" s="468">
        <f t="shared" si="9"/>
        <v>-96.58000000000001</v>
      </c>
      <c r="O247" s="468">
        <f t="shared" si="9"/>
        <v>-123.5</v>
      </c>
      <c r="P247" s="468">
        <f t="shared" si="10"/>
        <v>60.33675564681724</v>
      </c>
      <c r="Q247" s="468">
        <f t="shared" si="10"/>
        <v>49.28131416837782</v>
      </c>
    </row>
    <row r="248" spans="1:17" ht="14.25" customHeight="1">
      <c r="A248" s="559" t="s">
        <v>235</v>
      </c>
      <c r="B248" s="560"/>
      <c r="C248" s="45" t="s">
        <v>245</v>
      </c>
      <c r="D248" s="45" t="s">
        <v>87</v>
      </c>
      <c r="E248" s="45"/>
      <c r="F248" s="45"/>
      <c r="G248" s="45"/>
      <c r="H248" s="573">
        <f aca="true" t="shared" si="13" ref="H248:L251">H249</f>
        <v>0.74</v>
      </c>
      <c r="I248" s="257">
        <f t="shared" si="13"/>
        <v>0.7</v>
      </c>
      <c r="K248" s="342">
        <f t="shared" si="13"/>
        <v>0</v>
      </c>
      <c r="L248" s="342">
        <f t="shared" si="13"/>
        <v>0</v>
      </c>
      <c r="N248" s="468">
        <f t="shared" si="9"/>
        <v>0.74</v>
      </c>
      <c r="O248" s="468">
        <f t="shared" si="9"/>
        <v>0.7</v>
      </c>
      <c r="P248" s="468" t="e">
        <f t="shared" si="10"/>
        <v>#DIV/0!</v>
      </c>
      <c r="Q248" s="468" t="e">
        <f t="shared" si="10"/>
        <v>#DIV/0!</v>
      </c>
    </row>
    <row r="249" spans="1:17" ht="27" customHeight="1">
      <c r="A249" s="559" t="s">
        <v>292</v>
      </c>
      <c r="B249" s="560"/>
      <c r="C249" s="45" t="s">
        <v>245</v>
      </c>
      <c r="D249" s="45" t="s">
        <v>87</v>
      </c>
      <c r="E249" s="45" t="s">
        <v>211</v>
      </c>
      <c r="F249" s="45"/>
      <c r="G249" s="45"/>
      <c r="H249" s="573">
        <f t="shared" si="13"/>
        <v>0.74</v>
      </c>
      <c r="I249" s="257">
        <f t="shared" si="13"/>
        <v>0.7</v>
      </c>
      <c r="K249" s="342">
        <f t="shared" si="13"/>
        <v>0</v>
      </c>
      <c r="L249" s="342">
        <f t="shared" si="13"/>
        <v>0</v>
      </c>
      <c r="N249" s="468">
        <f t="shared" si="9"/>
        <v>0.74</v>
      </c>
      <c r="O249" s="468">
        <f t="shared" si="9"/>
        <v>0.7</v>
      </c>
      <c r="P249" s="468" t="e">
        <f t="shared" si="10"/>
        <v>#DIV/0!</v>
      </c>
      <c r="Q249" s="468" t="e">
        <f t="shared" si="10"/>
        <v>#DIV/0!</v>
      </c>
    </row>
    <row r="250" spans="1:17" ht="15" customHeight="1">
      <c r="A250" s="566" t="s">
        <v>237</v>
      </c>
      <c r="B250" s="44"/>
      <c r="C250" s="46" t="s">
        <v>245</v>
      </c>
      <c r="D250" s="46" t="s">
        <v>87</v>
      </c>
      <c r="E250" s="46" t="s">
        <v>211</v>
      </c>
      <c r="F250" s="46" t="s">
        <v>420</v>
      </c>
      <c r="G250" s="46"/>
      <c r="H250" s="572">
        <f>H251</f>
        <v>0.74</v>
      </c>
      <c r="I250" s="256">
        <f t="shared" si="13"/>
        <v>0.7</v>
      </c>
      <c r="K250" s="341">
        <f t="shared" si="13"/>
        <v>0</v>
      </c>
      <c r="L250" s="341">
        <f t="shared" si="13"/>
        <v>0</v>
      </c>
      <c r="N250" s="468">
        <f t="shared" si="9"/>
        <v>0.74</v>
      </c>
      <c r="O250" s="468">
        <f t="shared" si="9"/>
        <v>0.7</v>
      </c>
      <c r="P250" s="468" t="e">
        <f t="shared" si="10"/>
        <v>#DIV/0!</v>
      </c>
      <c r="Q250" s="468" t="e">
        <f t="shared" si="10"/>
        <v>#DIV/0!</v>
      </c>
    </row>
    <row r="251" spans="1:17" ht="17.25" customHeight="1">
      <c r="A251" s="566" t="s">
        <v>238</v>
      </c>
      <c r="B251" s="44"/>
      <c r="C251" s="46" t="s">
        <v>245</v>
      </c>
      <c r="D251" s="46" t="s">
        <v>87</v>
      </c>
      <c r="E251" s="46" t="s">
        <v>211</v>
      </c>
      <c r="F251" s="46" t="s">
        <v>421</v>
      </c>
      <c r="G251" s="46"/>
      <c r="H251" s="572">
        <f t="shared" si="13"/>
        <v>0.74</v>
      </c>
      <c r="I251" s="256">
        <f t="shared" si="13"/>
        <v>0.7</v>
      </c>
      <c r="K251" s="341">
        <f t="shared" si="13"/>
        <v>0</v>
      </c>
      <c r="L251" s="341">
        <f t="shared" si="13"/>
        <v>0</v>
      </c>
      <c r="N251" s="468">
        <f t="shared" si="9"/>
        <v>0.74</v>
      </c>
      <c r="O251" s="468">
        <f t="shared" si="9"/>
        <v>0.7</v>
      </c>
      <c r="P251" s="468" t="e">
        <f t="shared" si="10"/>
        <v>#DIV/0!</v>
      </c>
      <c r="Q251" s="468" t="e">
        <f t="shared" si="10"/>
        <v>#DIV/0!</v>
      </c>
    </row>
    <row r="252" spans="1:17" ht="13.5" customHeight="1">
      <c r="A252" s="564" t="s">
        <v>239</v>
      </c>
      <c r="B252" s="255"/>
      <c r="C252" s="46" t="s">
        <v>245</v>
      </c>
      <c r="D252" s="46" t="s">
        <v>87</v>
      </c>
      <c r="E252" s="46" t="s">
        <v>211</v>
      </c>
      <c r="F252" s="46" t="s">
        <v>421</v>
      </c>
      <c r="G252" s="46" t="s">
        <v>203</v>
      </c>
      <c r="H252" s="572">
        <v>0.74</v>
      </c>
      <c r="I252" s="256">
        <v>0.7</v>
      </c>
      <c r="K252" s="341">
        <v>0</v>
      </c>
      <c r="L252" s="341"/>
      <c r="N252" s="468">
        <f t="shared" si="9"/>
        <v>0.74</v>
      </c>
      <c r="O252" s="468">
        <f t="shared" si="9"/>
        <v>0.7</v>
      </c>
      <c r="P252" s="468" t="e">
        <f t="shared" si="10"/>
        <v>#DIV/0!</v>
      </c>
      <c r="Q252" s="468" t="e">
        <f t="shared" si="10"/>
        <v>#DIV/0!</v>
      </c>
    </row>
    <row r="253" spans="1:17" s="343" customFormat="1" ht="28.5" customHeight="1">
      <c r="A253" s="559" t="s">
        <v>287</v>
      </c>
      <c r="B253" s="560"/>
      <c r="C253" s="45" t="s">
        <v>245</v>
      </c>
      <c r="D253" s="45" t="s">
        <v>246</v>
      </c>
      <c r="E253" s="45"/>
      <c r="F253" s="45"/>
      <c r="G253" s="45"/>
      <c r="H253" s="573">
        <f aca="true" t="shared" si="14" ref="H253:L254">H254</f>
        <v>137.91</v>
      </c>
      <c r="I253" s="257">
        <f t="shared" si="14"/>
        <v>107.8</v>
      </c>
      <c r="K253" s="342">
        <f t="shared" si="14"/>
        <v>64.3</v>
      </c>
      <c r="L253" s="342">
        <f t="shared" si="14"/>
        <v>64.3</v>
      </c>
      <c r="N253" s="468">
        <f t="shared" si="9"/>
        <v>73.61</v>
      </c>
      <c r="O253" s="468">
        <f t="shared" si="9"/>
        <v>43.5</v>
      </c>
      <c r="P253" s="468">
        <f t="shared" si="10"/>
        <v>214.47900466562987</v>
      </c>
      <c r="Q253" s="468">
        <f t="shared" si="10"/>
        <v>167.651632970451</v>
      </c>
    </row>
    <row r="254" spans="1:17" ht="26.25">
      <c r="A254" s="564" t="s">
        <v>320</v>
      </c>
      <c r="B254" s="255"/>
      <c r="C254" s="46" t="s">
        <v>245</v>
      </c>
      <c r="D254" s="46" t="s">
        <v>246</v>
      </c>
      <c r="E254" s="46" t="s">
        <v>222</v>
      </c>
      <c r="F254" s="46"/>
      <c r="G254" s="46"/>
      <c r="H254" s="565">
        <f t="shared" si="14"/>
        <v>137.91</v>
      </c>
      <c r="I254" s="51">
        <f t="shared" si="14"/>
        <v>107.8</v>
      </c>
      <c r="J254" s="340"/>
      <c r="K254" s="337">
        <f t="shared" si="14"/>
        <v>64.3</v>
      </c>
      <c r="L254" s="337">
        <f t="shared" si="14"/>
        <v>64.3</v>
      </c>
      <c r="N254" s="468">
        <f t="shared" si="9"/>
        <v>73.61</v>
      </c>
      <c r="O254" s="468">
        <f t="shared" si="9"/>
        <v>43.5</v>
      </c>
      <c r="P254" s="468">
        <f t="shared" si="10"/>
        <v>214.47900466562987</v>
      </c>
      <c r="Q254" s="468">
        <f t="shared" si="10"/>
        <v>167.651632970451</v>
      </c>
    </row>
    <row r="255" spans="1:17" ht="12.75" customHeight="1">
      <c r="A255" s="564" t="s">
        <v>101</v>
      </c>
      <c r="B255" s="255"/>
      <c r="C255" s="46" t="s">
        <v>245</v>
      </c>
      <c r="D255" s="46" t="s">
        <v>246</v>
      </c>
      <c r="E255" s="46" t="s">
        <v>222</v>
      </c>
      <c r="F255" s="46" t="s">
        <v>422</v>
      </c>
      <c r="G255" s="46"/>
      <c r="H255" s="572">
        <f>H257</f>
        <v>137.91</v>
      </c>
      <c r="I255" s="256">
        <f>I257</f>
        <v>107.8</v>
      </c>
      <c r="K255" s="341">
        <f>K257</f>
        <v>64.3</v>
      </c>
      <c r="L255" s="341">
        <f>L257</f>
        <v>64.3</v>
      </c>
      <c r="N255" s="468">
        <f t="shared" si="9"/>
        <v>73.61</v>
      </c>
      <c r="O255" s="468">
        <f t="shared" si="9"/>
        <v>43.5</v>
      </c>
      <c r="P255" s="468">
        <f t="shared" si="10"/>
        <v>214.47900466562987</v>
      </c>
      <c r="Q255" s="468">
        <f t="shared" si="10"/>
        <v>167.651632970451</v>
      </c>
    </row>
    <row r="256" spans="1:17" ht="18" hidden="1">
      <c r="A256" s="564" t="s">
        <v>101</v>
      </c>
      <c r="B256" s="255"/>
      <c r="C256" s="46"/>
      <c r="D256" s="46"/>
      <c r="E256" s="46"/>
      <c r="F256" s="46"/>
      <c r="G256" s="46"/>
      <c r="H256" s="572"/>
      <c r="I256" s="615"/>
      <c r="K256" s="348"/>
      <c r="L256" s="341"/>
      <c r="N256" s="468"/>
      <c r="O256" s="468"/>
      <c r="P256" s="468"/>
      <c r="Q256" s="468"/>
    </row>
    <row r="257" spans="1:17" ht="57.75" customHeight="1">
      <c r="A257" s="656" t="s">
        <v>66</v>
      </c>
      <c r="B257" s="263"/>
      <c r="C257" s="46" t="s">
        <v>245</v>
      </c>
      <c r="D257" s="46" t="s">
        <v>246</v>
      </c>
      <c r="E257" s="46" t="s">
        <v>222</v>
      </c>
      <c r="F257" s="46" t="s">
        <v>423</v>
      </c>
      <c r="G257" s="46"/>
      <c r="H257" s="572">
        <f>H258+H263+18.44</f>
        <v>137.91</v>
      </c>
      <c r="I257" s="615">
        <f>I258+I263+I260</f>
        <v>107.8</v>
      </c>
      <c r="J257" s="350"/>
      <c r="K257" s="348">
        <f>K258+K263</f>
        <v>64.3</v>
      </c>
      <c r="L257" s="341">
        <f>L258+L263</f>
        <v>64.3</v>
      </c>
      <c r="N257" s="468">
        <f t="shared" si="9"/>
        <v>73.61</v>
      </c>
      <c r="O257" s="468">
        <f t="shared" si="9"/>
        <v>43.5</v>
      </c>
      <c r="P257" s="468">
        <f t="shared" si="10"/>
        <v>214.47900466562987</v>
      </c>
      <c r="Q257" s="468">
        <f t="shared" si="10"/>
        <v>167.651632970451</v>
      </c>
    </row>
    <row r="258" spans="1:17" s="343" customFormat="1" ht="40.5" customHeight="1">
      <c r="A258" s="562" t="s">
        <v>67</v>
      </c>
      <c r="B258" s="254"/>
      <c r="C258" s="45" t="s">
        <v>245</v>
      </c>
      <c r="D258" s="45" t="s">
        <v>246</v>
      </c>
      <c r="E258" s="45" t="s">
        <v>222</v>
      </c>
      <c r="F258" s="45" t="s">
        <v>424</v>
      </c>
      <c r="G258" s="45"/>
      <c r="H258" s="573">
        <f>H259</f>
        <v>82.55</v>
      </c>
      <c r="I258" s="257">
        <f>I259</f>
        <v>60.7</v>
      </c>
      <c r="K258" s="342">
        <f>K259</f>
        <v>48.6</v>
      </c>
      <c r="L258" s="342">
        <f>L259</f>
        <v>48.6</v>
      </c>
      <c r="N258" s="468">
        <f t="shared" si="9"/>
        <v>33.949999999999996</v>
      </c>
      <c r="O258" s="468">
        <f t="shared" si="9"/>
        <v>12.100000000000001</v>
      </c>
      <c r="P258" s="468">
        <f t="shared" si="10"/>
        <v>169.85596707818928</v>
      </c>
      <c r="Q258" s="468">
        <f t="shared" si="10"/>
        <v>124.89711934156378</v>
      </c>
    </row>
    <row r="259" spans="1:17" ht="15" customHeight="1">
      <c r="A259" s="566" t="s">
        <v>101</v>
      </c>
      <c r="B259" s="44"/>
      <c r="C259" s="46" t="s">
        <v>245</v>
      </c>
      <c r="D259" s="46" t="s">
        <v>246</v>
      </c>
      <c r="E259" s="46" t="s">
        <v>222</v>
      </c>
      <c r="F259" s="46" t="s">
        <v>424</v>
      </c>
      <c r="G259" s="46" t="s">
        <v>214</v>
      </c>
      <c r="H259" s="565">
        <v>82.55</v>
      </c>
      <c r="I259" s="51">
        <v>60.7</v>
      </c>
      <c r="K259" s="337">
        <v>48.6</v>
      </c>
      <c r="L259" s="337">
        <v>48.6</v>
      </c>
      <c r="N259" s="468">
        <f t="shared" si="9"/>
        <v>33.949999999999996</v>
      </c>
      <c r="O259" s="468">
        <f t="shared" si="9"/>
        <v>12.100000000000001</v>
      </c>
      <c r="P259" s="468">
        <f t="shared" si="10"/>
        <v>169.85596707818928</v>
      </c>
      <c r="Q259" s="468">
        <f t="shared" si="10"/>
        <v>124.89711934156378</v>
      </c>
    </row>
    <row r="260" spans="1:17" ht="39.75" customHeight="1">
      <c r="A260" s="562" t="s">
        <v>515</v>
      </c>
      <c r="B260" s="44"/>
      <c r="C260" s="46" t="s">
        <v>245</v>
      </c>
      <c r="D260" s="46" t="s">
        <v>246</v>
      </c>
      <c r="E260" s="46" t="s">
        <v>222</v>
      </c>
      <c r="F260" s="45" t="s">
        <v>516</v>
      </c>
      <c r="G260" s="46"/>
      <c r="H260" s="657">
        <f>H261</f>
        <v>18.45</v>
      </c>
      <c r="I260" s="256">
        <f>I261</f>
        <v>19.8</v>
      </c>
      <c r="K260" s="341">
        <v>25.6</v>
      </c>
      <c r="L260" s="341">
        <v>25.6</v>
      </c>
      <c r="N260" s="468">
        <f t="shared" si="9"/>
        <v>-7.150000000000002</v>
      </c>
      <c r="O260" s="468">
        <f t="shared" si="9"/>
        <v>-5.800000000000001</v>
      </c>
      <c r="P260" s="468">
        <f t="shared" si="10"/>
        <v>72.07031249999999</v>
      </c>
      <c r="Q260" s="468">
        <f t="shared" si="10"/>
        <v>77.34375</v>
      </c>
    </row>
    <row r="261" spans="1:17" ht="15" customHeight="1">
      <c r="A261" s="566" t="s">
        <v>101</v>
      </c>
      <c r="B261" s="44"/>
      <c r="C261" s="46" t="s">
        <v>245</v>
      </c>
      <c r="D261" s="46" t="s">
        <v>246</v>
      </c>
      <c r="E261" s="46" t="s">
        <v>222</v>
      </c>
      <c r="F261" s="46" t="s">
        <v>516</v>
      </c>
      <c r="G261" s="46" t="s">
        <v>214</v>
      </c>
      <c r="H261" s="634">
        <v>18.45</v>
      </c>
      <c r="I261" s="256">
        <v>19.8</v>
      </c>
      <c r="K261" s="341">
        <v>25.6</v>
      </c>
      <c r="L261" s="341">
        <v>25.6</v>
      </c>
      <c r="N261" s="468">
        <f aca="true" t="shared" si="15" ref="N261:O264">H261-K261</f>
        <v>-7.150000000000002</v>
      </c>
      <c r="O261" s="468">
        <f t="shared" si="15"/>
        <v>-5.800000000000001</v>
      </c>
      <c r="P261" s="468">
        <f aca="true" t="shared" si="16" ref="P261:Q264">H261/K261*100</f>
        <v>72.07031249999999</v>
      </c>
      <c r="Q261" s="468">
        <f t="shared" si="16"/>
        <v>77.34375</v>
      </c>
    </row>
    <row r="262" spans="1:17" ht="26.25" hidden="1">
      <c r="A262" s="656" t="s">
        <v>20</v>
      </c>
      <c r="B262" s="263"/>
      <c r="C262" s="46" t="s">
        <v>245</v>
      </c>
      <c r="D262" s="46" t="s">
        <v>246</v>
      </c>
      <c r="E262" s="46" t="s">
        <v>222</v>
      </c>
      <c r="F262" s="46" t="s">
        <v>425</v>
      </c>
      <c r="G262" s="46" t="s">
        <v>214</v>
      </c>
      <c r="H262" s="572">
        <v>25.6</v>
      </c>
      <c r="I262" s="256">
        <v>25.6</v>
      </c>
      <c r="K262" s="341">
        <v>25.6</v>
      </c>
      <c r="L262" s="341">
        <v>25.6</v>
      </c>
      <c r="N262" s="468">
        <f t="shared" si="15"/>
        <v>0</v>
      </c>
      <c r="O262" s="468">
        <f t="shared" si="15"/>
        <v>0</v>
      </c>
      <c r="P262" s="468">
        <f t="shared" si="16"/>
        <v>100</v>
      </c>
      <c r="Q262" s="468">
        <f t="shared" si="16"/>
        <v>100</v>
      </c>
    </row>
    <row r="263" spans="1:17" s="343" customFormat="1" ht="27" customHeight="1">
      <c r="A263" s="730" t="s">
        <v>347</v>
      </c>
      <c r="B263" s="264"/>
      <c r="C263" s="45" t="s">
        <v>245</v>
      </c>
      <c r="D263" s="45" t="s">
        <v>246</v>
      </c>
      <c r="E263" s="45" t="s">
        <v>222</v>
      </c>
      <c r="F263" s="45" t="s">
        <v>343</v>
      </c>
      <c r="G263" s="45"/>
      <c r="H263" s="573">
        <f>H264</f>
        <v>36.92</v>
      </c>
      <c r="I263" s="257">
        <f>I264</f>
        <v>27.3</v>
      </c>
      <c r="J263" s="344"/>
      <c r="K263" s="342">
        <f>K264</f>
        <v>15.7</v>
      </c>
      <c r="L263" s="342">
        <f>L264</f>
        <v>15.7</v>
      </c>
      <c r="N263" s="468">
        <f t="shared" si="15"/>
        <v>21.220000000000002</v>
      </c>
      <c r="O263" s="468">
        <f t="shared" si="15"/>
        <v>11.600000000000001</v>
      </c>
      <c r="P263" s="468">
        <f t="shared" si="16"/>
        <v>235.15923566878985</v>
      </c>
      <c r="Q263" s="468">
        <f t="shared" si="16"/>
        <v>173.88535031847135</v>
      </c>
    </row>
    <row r="264" spans="1:17" ht="18">
      <c r="A264" s="566" t="s">
        <v>101</v>
      </c>
      <c r="B264" s="44"/>
      <c r="C264" s="46" t="s">
        <v>245</v>
      </c>
      <c r="D264" s="46" t="s">
        <v>246</v>
      </c>
      <c r="E264" s="46" t="s">
        <v>222</v>
      </c>
      <c r="F264" s="46" t="s">
        <v>343</v>
      </c>
      <c r="G264" s="46" t="s">
        <v>214</v>
      </c>
      <c r="H264" s="572">
        <v>36.92</v>
      </c>
      <c r="I264" s="256">
        <v>27.3</v>
      </c>
      <c r="K264" s="341">
        <v>15.7</v>
      </c>
      <c r="L264" s="341">
        <v>15.7</v>
      </c>
      <c r="N264" s="468">
        <f t="shared" si="15"/>
        <v>21.220000000000002</v>
      </c>
      <c r="O264" s="468">
        <f t="shared" si="15"/>
        <v>11.600000000000001</v>
      </c>
      <c r="P264" s="468">
        <f t="shared" si="16"/>
        <v>235.15923566878985</v>
      </c>
      <c r="Q264" s="468">
        <f t="shared" si="16"/>
        <v>173.88535031847135</v>
      </c>
    </row>
    <row r="265" spans="1:12" ht="18" hidden="1">
      <c r="A265" s="338" t="s">
        <v>54</v>
      </c>
      <c r="B265" s="338"/>
      <c r="C265" s="331" t="s">
        <v>245</v>
      </c>
      <c r="D265" s="331" t="s">
        <v>246</v>
      </c>
      <c r="E265" s="331" t="s">
        <v>222</v>
      </c>
      <c r="F265" s="331" t="s">
        <v>68</v>
      </c>
      <c r="G265" s="331" t="s">
        <v>214</v>
      </c>
      <c r="H265" s="341">
        <v>22.9</v>
      </c>
      <c r="I265" s="341">
        <v>22.9</v>
      </c>
      <c r="K265" s="341">
        <v>22.9</v>
      </c>
      <c r="L265" s="341">
        <v>22.9</v>
      </c>
    </row>
    <row r="266" spans="1:12" ht="36" hidden="1">
      <c r="A266" s="336" t="s">
        <v>18</v>
      </c>
      <c r="B266" s="336"/>
      <c r="C266" s="331" t="s">
        <v>245</v>
      </c>
      <c r="D266" s="331" t="s">
        <v>246</v>
      </c>
      <c r="E266" s="331" t="s">
        <v>222</v>
      </c>
      <c r="F266" s="331" t="s">
        <v>68</v>
      </c>
      <c r="G266" s="331" t="s">
        <v>214</v>
      </c>
      <c r="H266" s="341">
        <v>22.9</v>
      </c>
      <c r="I266" s="341">
        <v>22.9</v>
      </c>
      <c r="K266" s="341">
        <v>22.9</v>
      </c>
      <c r="L266" s="341">
        <v>22.9</v>
      </c>
    </row>
    <row r="267" spans="1:12" ht="54" hidden="1">
      <c r="A267" s="338" t="s">
        <v>20</v>
      </c>
      <c r="B267" s="338"/>
      <c r="C267" s="331" t="s">
        <v>245</v>
      </c>
      <c r="D267" s="331" t="s">
        <v>246</v>
      </c>
      <c r="E267" s="331" t="s">
        <v>222</v>
      </c>
      <c r="F267" s="331" t="s">
        <v>68</v>
      </c>
      <c r="G267" s="331" t="s">
        <v>214</v>
      </c>
      <c r="H267" s="341">
        <v>22.9</v>
      </c>
      <c r="I267" s="341">
        <v>22.9</v>
      </c>
      <c r="K267" s="341">
        <v>22.9</v>
      </c>
      <c r="L267" s="341">
        <v>22.9</v>
      </c>
    </row>
    <row r="268" spans="1:12" ht="18">
      <c r="A268" s="358"/>
      <c r="B268" s="358"/>
      <c r="C268" s="325"/>
      <c r="D268" s="325"/>
      <c r="E268" s="325"/>
      <c r="F268" s="325"/>
      <c r="G268" s="325"/>
      <c r="H268" s="359"/>
      <c r="I268" s="359"/>
      <c r="K268" s="359"/>
      <c r="L268" s="359"/>
    </row>
    <row r="269" spans="1:12" ht="36" hidden="1">
      <c r="A269" s="358" t="s">
        <v>105</v>
      </c>
      <c r="B269" s="358"/>
      <c r="C269" s="325"/>
      <c r="D269" s="325" t="s">
        <v>187</v>
      </c>
      <c r="E269" s="325"/>
      <c r="F269" s="325"/>
      <c r="G269" s="325"/>
      <c r="H269" s="350"/>
      <c r="I269" s="350"/>
      <c r="K269" s="350"/>
      <c r="L269" s="350"/>
    </row>
    <row r="270" spans="1:12" ht="18" hidden="1">
      <c r="A270" s="360"/>
      <c r="B270" s="360"/>
      <c r="C270" s="325"/>
      <c r="D270" s="361"/>
      <c r="E270" s="361"/>
      <c r="F270" s="361"/>
      <c r="G270" s="361"/>
      <c r="H270" s="362"/>
      <c r="I270" s="362"/>
      <c r="K270" s="362"/>
      <c r="L270" s="362"/>
    </row>
    <row r="271" spans="1:12" ht="17.25">
      <c r="A271" s="363"/>
      <c r="B271" s="363"/>
      <c r="C271" s="361"/>
      <c r="D271" s="361"/>
      <c r="E271" s="361"/>
      <c r="F271" s="361"/>
      <c r="G271" s="361"/>
      <c r="H271" s="362"/>
      <c r="I271" s="362"/>
      <c r="K271" s="362"/>
      <c r="L271" s="362"/>
    </row>
    <row r="272" spans="1:12" ht="18">
      <c r="A272" s="358"/>
      <c r="B272" s="358"/>
      <c r="C272" s="325"/>
      <c r="D272" s="325"/>
      <c r="E272" s="325"/>
      <c r="F272" s="325"/>
      <c r="G272" s="325"/>
      <c r="H272" s="350"/>
      <c r="I272" s="350"/>
      <c r="K272" s="350"/>
      <c r="L272" s="350"/>
    </row>
    <row r="273" spans="1:12" ht="18">
      <c r="A273" s="358"/>
      <c r="B273" s="358"/>
      <c r="C273" s="325"/>
      <c r="D273" s="325"/>
      <c r="E273" s="325"/>
      <c r="F273" s="325"/>
      <c r="G273" s="325"/>
      <c r="H273" s="350"/>
      <c r="I273" s="350"/>
      <c r="K273" s="350"/>
      <c r="L273" s="350"/>
    </row>
    <row r="274" spans="1:12" ht="18">
      <c r="A274" s="358"/>
      <c r="B274" s="358"/>
      <c r="C274" s="325"/>
      <c r="D274" s="325"/>
      <c r="E274" s="325"/>
      <c r="F274" s="325"/>
      <c r="G274" s="325"/>
      <c r="H274" s="350"/>
      <c r="I274" s="350"/>
      <c r="K274" s="350"/>
      <c r="L274" s="350"/>
    </row>
    <row r="275" spans="1:12" ht="18">
      <c r="A275" s="358"/>
      <c r="B275" s="358"/>
      <c r="C275" s="325"/>
      <c r="D275" s="325"/>
      <c r="E275" s="325"/>
      <c r="F275" s="325"/>
      <c r="G275" s="325"/>
      <c r="H275" s="350"/>
      <c r="I275" s="350"/>
      <c r="K275" s="350"/>
      <c r="L275" s="350"/>
    </row>
    <row r="276" spans="1:12" ht="18">
      <c r="A276" s="470"/>
      <c r="B276" s="470"/>
      <c r="C276" s="361"/>
      <c r="D276" s="361"/>
      <c r="E276" s="361"/>
      <c r="F276" s="361"/>
      <c r="G276" s="325"/>
      <c r="H276" s="350"/>
      <c r="I276" s="350"/>
      <c r="K276" s="350"/>
      <c r="L276" s="350"/>
    </row>
    <row r="277" spans="1:12" ht="17.25">
      <c r="A277" s="363"/>
      <c r="B277" s="363"/>
      <c r="C277" s="361"/>
      <c r="D277" s="361"/>
      <c r="E277" s="361"/>
      <c r="F277" s="361"/>
      <c r="G277" s="361"/>
      <c r="H277" s="362"/>
      <c r="I277" s="362"/>
      <c r="K277" s="362"/>
      <c r="L277" s="362"/>
    </row>
    <row r="278" spans="1:12" ht="18">
      <c r="A278" s="471"/>
      <c r="B278" s="471"/>
      <c r="C278" s="325"/>
      <c r="D278" s="325"/>
      <c r="E278" s="325"/>
      <c r="F278" s="325"/>
      <c r="G278" s="325"/>
      <c r="H278" s="350"/>
      <c r="I278" s="350"/>
      <c r="K278" s="350"/>
      <c r="L278" s="350"/>
    </row>
    <row r="279" spans="1:12" ht="18">
      <c r="A279" s="472"/>
      <c r="B279" s="472"/>
      <c r="C279" s="325"/>
      <c r="D279" s="325"/>
      <c r="E279" s="325"/>
      <c r="F279" s="325"/>
      <c r="G279" s="325"/>
      <c r="H279" s="350"/>
      <c r="I279" s="350"/>
      <c r="K279" s="350"/>
      <c r="L279" s="350"/>
    </row>
    <row r="280" spans="1:12" ht="18">
      <c r="A280" s="472"/>
      <c r="B280" s="472"/>
      <c r="C280" s="325"/>
      <c r="D280" s="325"/>
      <c r="E280" s="325"/>
      <c r="F280" s="325"/>
      <c r="G280" s="325"/>
      <c r="H280" s="350"/>
      <c r="I280" s="350"/>
      <c r="K280" s="350"/>
      <c r="L280" s="350"/>
    </row>
    <row r="281" spans="1:12" ht="18">
      <c r="A281" s="472"/>
      <c r="B281" s="472"/>
      <c r="C281" s="325"/>
      <c r="D281" s="325"/>
      <c r="E281" s="325"/>
      <c r="F281" s="325"/>
      <c r="G281" s="325"/>
      <c r="H281" s="350"/>
      <c r="I281" s="350"/>
      <c r="K281" s="350"/>
      <c r="L281" s="350"/>
    </row>
    <row r="282" spans="1:12" ht="18">
      <c r="A282" s="363"/>
      <c r="B282" s="363"/>
      <c r="C282" s="325"/>
      <c r="D282" s="361"/>
      <c r="E282" s="361"/>
      <c r="F282" s="361"/>
      <c r="G282" s="361"/>
      <c r="H282" s="362"/>
      <c r="I282" s="362"/>
      <c r="K282" s="362"/>
      <c r="L282" s="362"/>
    </row>
    <row r="283" spans="1:12" ht="18">
      <c r="A283" s="358"/>
      <c r="B283" s="358"/>
      <c r="C283" s="325"/>
      <c r="D283" s="325"/>
      <c r="E283" s="325"/>
      <c r="F283" s="325"/>
      <c r="G283" s="325"/>
      <c r="H283" s="350"/>
      <c r="I283" s="350"/>
      <c r="K283" s="350"/>
      <c r="L283" s="350"/>
    </row>
    <row r="284" spans="1:12" ht="18">
      <c r="A284" s="358"/>
      <c r="B284" s="358"/>
      <c r="C284" s="325"/>
      <c r="D284" s="325"/>
      <c r="E284" s="325"/>
      <c r="F284" s="325"/>
      <c r="G284" s="325"/>
      <c r="H284" s="350"/>
      <c r="I284" s="350"/>
      <c r="K284" s="350"/>
      <c r="L284" s="350"/>
    </row>
    <row r="285" spans="1:12" ht="18">
      <c r="A285" s="358"/>
      <c r="B285" s="358"/>
      <c r="C285" s="325"/>
      <c r="D285" s="325"/>
      <c r="E285" s="325"/>
      <c r="F285" s="325"/>
      <c r="G285" s="325"/>
      <c r="H285" s="350"/>
      <c r="I285" s="350"/>
      <c r="K285" s="350"/>
      <c r="L285" s="350"/>
    </row>
    <row r="286" spans="1:12" ht="18">
      <c r="A286" s="358"/>
      <c r="B286" s="358"/>
      <c r="C286" s="325"/>
      <c r="D286" s="325"/>
      <c r="E286" s="325"/>
      <c r="F286" s="325"/>
      <c r="G286" s="325"/>
      <c r="H286" s="350"/>
      <c r="I286" s="350"/>
      <c r="K286" s="350"/>
      <c r="L286" s="350"/>
    </row>
    <row r="287" spans="1:12" ht="18">
      <c r="A287" s="360"/>
      <c r="B287" s="360"/>
      <c r="C287" s="325"/>
      <c r="D287" s="361"/>
      <c r="E287" s="361"/>
      <c r="F287" s="361"/>
      <c r="G287" s="361"/>
      <c r="H287" s="362"/>
      <c r="I287" s="362"/>
      <c r="K287" s="362"/>
      <c r="L287" s="362"/>
    </row>
    <row r="288" spans="1:12" s="343" customFormat="1" ht="17.25">
      <c r="A288" s="363"/>
      <c r="B288" s="363"/>
      <c r="C288" s="361"/>
      <c r="D288" s="361"/>
      <c r="E288" s="361"/>
      <c r="F288" s="361"/>
      <c r="G288" s="361"/>
      <c r="H288" s="362"/>
      <c r="I288" s="362"/>
      <c r="K288" s="362"/>
      <c r="L288" s="362"/>
    </row>
    <row r="289" spans="1:12" ht="17.25">
      <c r="A289" s="363"/>
      <c r="B289" s="363"/>
      <c r="C289" s="361"/>
      <c r="D289" s="361"/>
      <c r="E289" s="361"/>
      <c r="F289" s="361"/>
      <c r="G289" s="361"/>
      <c r="H289" s="362"/>
      <c r="I289" s="362"/>
      <c r="K289" s="362"/>
      <c r="L289" s="362"/>
    </row>
    <row r="290" spans="1:12" ht="18">
      <c r="A290" s="472"/>
      <c r="B290" s="472"/>
      <c r="C290" s="325"/>
      <c r="D290" s="325"/>
      <c r="E290" s="325"/>
      <c r="F290" s="325"/>
      <c r="G290" s="325"/>
      <c r="H290" s="350"/>
      <c r="I290" s="350"/>
      <c r="K290" s="350"/>
      <c r="L290" s="350"/>
    </row>
    <row r="291" spans="1:12" ht="18">
      <c r="A291" s="358"/>
      <c r="B291" s="358"/>
      <c r="C291" s="325"/>
      <c r="D291" s="325"/>
      <c r="E291" s="325"/>
      <c r="F291" s="325"/>
      <c r="G291" s="325"/>
      <c r="H291" s="350"/>
      <c r="I291" s="350"/>
      <c r="K291" s="350"/>
      <c r="L291" s="350"/>
    </row>
    <row r="292" spans="1:12" ht="18">
      <c r="A292" s="358"/>
      <c r="B292" s="358"/>
      <c r="C292" s="325"/>
      <c r="D292" s="325"/>
      <c r="E292" s="325"/>
      <c r="F292" s="325"/>
      <c r="G292" s="325"/>
      <c r="H292" s="350"/>
      <c r="I292" s="350"/>
      <c r="K292" s="350"/>
      <c r="L292" s="350"/>
    </row>
    <row r="293" spans="1:12" ht="18">
      <c r="A293" s="358"/>
      <c r="B293" s="358"/>
      <c r="C293" s="325"/>
      <c r="D293" s="325"/>
      <c r="E293" s="325"/>
      <c r="F293" s="325"/>
      <c r="G293" s="325"/>
      <c r="H293" s="350"/>
      <c r="I293" s="350"/>
      <c r="K293" s="350"/>
      <c r="L293" s="350"/>
    </row>
    <row r="294" spans="1:12" s="343" customFormat="1" ht="17.25">
      <c r="A294" s="363"/>
      <c r="B294" s="363"/>
      <c r="C294" s="361"/>
      <c r="D294" s="361"/>
      <c r="E294" s="361"/>
      <c r="F294" s="361"/>
      <c r="G294" s="361"/>
      <c r="H294" s="362"/>
      <c r="I294" s="362"/>
      <c r="K294" s="362"/>
      <c r="L294" s="362"/>
    </row>
    <row r="295" spans="1:12" ht="17.25">
      <c r="A295" s="363"/>
      <c r="B295" s="363"/>
      <c r="C295" s="361"/>
      <c r="D295" s="361"/>
      <c r="E295" s="361"/>
      <c r="F295" s="361"/>
      <c r="G295" s="361"/>
      <c r="H295" s="362"/>
      <c r="I295" s="362"/>
      <c r="K295" s="362"/>
      <c r="L295" s="362"/>
    </row>
    <row r="296" spans="1:12" ht="18">
      <c r="A296" s="471"/>
      <c r="B296" s="471"/>
      <c r="C296" s="325"/>
      <c r="D296" s="325"/>
      <c r="E296" s="325"/>
      <c r="F296" s="325"/>
      <c r="G296" s="325"/>
      <c r="H296" s="350"/>
      <c r="I296" s="350"/>
      <c r="K296" s="350"/>
      <c r="L296" s="350"/>
    </row>
    <row r="297" spans="1:12" ht="18">
      <c r="A297" s="472"/>
      <c r="B297" s="472"/>
      <c r="C297" s="325"/>
      <c r="D297" s="325"/>
      <c r="E297" s="325"/>
      <c r="F297" s="325"/>
      <c r="G297" s="325"/>
      <c r="H297" s="350"/>
      <c r="I297" s="350"/>
      <c r="K297" s="350"/>
      <c r="L297" s="350"/>
    </row>
    <row r="298" spans="1:12" ht="18">
      <c r="A298" s="472"/>
      <c r="B298" s="472"/>
      <c r="C298" s="325"/>
      <c r="D298" s="325"/>
      <c r="E298" s="325"/>
      <c r="F298" s="325"/>
      <c r="G298" s="325"/>
      <c r="H298" s="350"/>
      <c r="I298" s="350"/>
      <c r="K298" s="350"/>
      <c r="L298" s="350"/>
    </row>
    <row r="299" spans="1:12" ht="18">
      <c r="A299" s="472"/>
      <c r="B299" s="472"/>
      <c r="C299" s="325"/>
      <c r="D299" s="325"/>
      <c r="E299" s="325"/>
      <c r="F299" s="325"/>
      <c r="G299" s="325"/>
      <c r="H299" s="350"/>
      <c r="I299" s="350"/>
      <c r="K299" s="350"/>
      <c r="L299" s="350"/>
    </row>
    <row r="300" spans="1:12" ht="17.25">
      <c r="A300" s="363"/>
      <c r="B300" s="363"/>
      <c r="C300" s="361"/>
      <c r="D300" s="361"/>
      <c r="E300" s="361"/>
      <c r="F300" s="361"/>
      <c r="G300" s="361"/>
      <c r="H300" s="362"/>
      <c r="I300" s="362"/>
      <c r="K300" s="362"/>
      <c r="L300" s="362"/>
    </row>
    <row r="301" spans="1:12" ht="18">
      <c r="A301" s="471"/>
      <c r="B301" s="471"/>
      <c r="C301" s="325"/>
      <c r="D301" s="325"/>
      <c r="E301" s="325"/>
      <c r="F301" s="325"/>
      <c r="G301" s="325"/>
      <c r="H301" s="350"/>
      <c r="I301" s="350"/>
      <c r="K301" s="350"/>
      <c r="L301" s="350"/>
    </row>
    <row r="302" spans="1:12" ht="18">
      <c r="A302" s="358"/>
      <c r="B302" s="358"/>
      <c r="C302" s="325"/>
      <c r="D302" s="325"/>
      <c r="E302" s="325"/>
      <c r="F302" s="325"/>
      <c r="G302" s="325"/>
      <c r="H302" s="350"/>
      <c r="I302" s="350"/>
      <c r="K302" s="350"/>
      <c r="L302" s="350"/>
    </row>
    <row r="303" spans="1:12" ht="18">
      <c r="A303" s="472"/>
      <c r="B303" s="472"/>
      <c r="C303" s="325"/>
      <c r="D303" s="325"/>
      <c r="E303" s="325"/>
      <c r="F303" s="325"/>
      <c r="G303" s="325"/>
      <c r="H303" s="350"/>
      <c r="I303" s="350"/>
      <c r="K303" s="350"/>
      <c r="L303" s="350"/>
    </row>
    <row r="304" spans="1:12" ht="18">
      <c r="A304" s="472"/>
      <c r="B304" s="472"/>
      <c r="C304" s="325"/>
      <c r="D304" s="325"/>
      <c r="E304" s="325"/>
      <c r="F304" s="325"/>
      <c r="G304" s="325"/>
      <c r="H304" s="350"/>
      <c r="I304" s="350"/>
      <c r="K304" s="350"/>
      <c r="L304" s="350"/>
    </row>
    <row r="305" spans="1:12" s="353" customFormat="1" ht="17.25">
      <c r="A305" s="360"/>
      <c r="B305" s="360"/>
      <c r="C305" s="361"/>
      <c r="D305" s="361"/>
      <c r="E305" s="361"/>
      <c r="F305" s="361"/>
      <c r="G305" s="361"/>
      <c r="H305" s="473"/>
      <c r="I305" s="473"/>
      <c r="K305" s="473"/>
      <c r="L305" s="473"/>
    </row>
    <row r="306" spans="1:12" ht="17.25">
      <c r="A306" s="474"/>
      <c r="B306" s="474"/>
      <c r="C306" s="361"/>
      <c r="D306" s="361"/>
      <c r="E306" s="361"/>
      <c r="F306" s="361"/>
      <c r="G306" s="361"/>
      <c r="H306" s="473"/>
      <c r="I306" s="473"/>
      <c r="K306" s="473"/>
      <c r="L306" s="473"/>
    </row>
    <row r="307" spans="1:12" ht="18">
      <c r="A307" s="475"/>
      <c r="B307" s="475"/>
      <c r="C307" s="361"/>
      <c r="D307" s="361"/>
      <c r="E307" s="361"/>
      <c r="F307" s="361"/>
      <c r="G307" s="361"/>
      <c r="H307" s="473"/>
      <c r="I307" s="473"/>
      <c r="K307" s="473"/>
      <c r="L307" s="473"/>
    </row>
    <row r="308" spans="1:12" ht="18">
      <c r="A308" s="476"/>
      <c r="B308" s="476"/>
      <c r="C308" s="361"/>
      <c r="D308" s="361"/>
      <c r="E308" s="361"/>
      <c r="F308" s="474"/>
      <c r="G308" s="361"/>
      <c r="H308" s="473"/>
      <c r="I308" s="473"/>
      <c r="K308" s="473"/>
      <c r="L308" s="473"/>
    </row>
    <row r="309" spans="1:12" ht="18">
      <c r="A309" s="472"/>
      <c r="B309" s="472"/>
      <c r="C309" s="325"/>
      <c r="D309" s="325"/>
      <c r="E309" s="325"/>
      <c r="F309" s="477"/>
      <c r="G309" s="325"/>
      <c r="H309" s="359"/>
      <c r="I309" s="359"/>
      <c r="K309" s="359"/>
      <c r="L309" s="359"/>
    </row>
    <row r="310" spans="1:12" ht="17.25">
      <c r="A310" s="470"/>
      <c r="B310" s="470"/>
      <c r="C310" s="361"/>
      <c r="D310" s="361"/>
      <c r="E310" s="361"/>
      <c r="F310" s="361"/>
      <c r="G310" s="361"/>
      <c r="H310" s="473"/>
      <c r="I310" s="473"/>
      <c r="K310" s="473"/>
      <c r="L310" s="473"/>
    </row>
    <row r="311" spans="1:12" ht="18">
      <c r="A311" s="476"/>
      <c r="B311" s="476"/>
      <c r="C311" s="361"/>
      <c r="D311" s="361"/>
      <c r="E311" s="361"/>
      <c r="F311" s="361"/>
      <c r="G311" s="361"/>
      <c r="H311" s="473"/>
      <c r="I311" s="473"/>
      <c r="K311" s="473"/>
      <c r="L311" s="473"/>
    </row>
    <row r="312" spans="1:12" ht="18">
      <c r="A312" s="476"/>
      <c r="B312" s="476"/>
      <c r="C312" s="361"/>
      <c r="D312" s="361"/>
      <c r="E312" s="361"/>
      <c r="F312" s="361"/>
      <c r="G312" s="361"/>
      <c r="H312" s="473"/>
      <c r="I312" s="473"/>
      <c r="K312" s="473"/>
      <c r="L312" s="473"/>
    </row>
    <row r="313" spans="1:12" ht="18">
      <c r="A313" s="476"/>
      <c r="B313" s="476"/>
      <c r="C313" s="361"/>
      <c r="D313" s="361"/>
      <c r="E313" s="361"/>
      <c r="F313" s="361"/>
      <c r="G313" s="361"/>
      <c r="H313" s="473"/>
      <c r="I313" s="473"/>
      <c r="K313" s="473"/>
      <c r="L313" s="473"/>
    </row>
    <row r="314" spans="1:12" ht="18">
      <c r="A314" s="476"/>
      <c r="B314" s="476"/>
      <c r="C314" s="361"/>
      <c r="D314" s="361"/>
      <c r="E314" s="361"/>
      <c r="F314" s="361"/>
      <c r="G314" s="361"/>
      <c r="H314" s="473"/>
      <c r="I314" s="473"/>
      <c r="K314" s="473"/>
      <c r="L314" s="473"/>
    </row>
    <row r="315" spans="1:12" ht="18">
      <c r="A315" s="476"/>
      <c r="B315" s="476"/>
      <c r="C315" s="361"/>
      <c r="D315" s="361"/>
      <c r="E315" s="361"/>
      <c r="F315" s="361"/>
      <c r="G315" s="361"/>
      <c r="H315" s="473"/>
      <c r="I315" s="473"/>
      <c r="K315" s="473"/>
      <c r="L315" s="473"/>
    </row>
    <row r="316" spans="1:12" ht="18">
      <c r="A316" s="476"/>
      <c r="B316" s="476"/>
      <c r="C316" s="361"/>
      <c r="D316" s="361"/>
      <c r="E316" s="361"/>
      <c r="F316" s="361"/>
      <c r="G316" s="361"/>
      <c r="H316" s="362"/>
      <c r="I316" s="362"/>
      <c r="K316" s="362"/>
      <c r="L316" s="362"/>
    </row>
    <row r="317" spans="1:12" ht="18">
      <c r="A317" s="476"/>
      <c r="B317" s="476"/>
      <c r="C317" s="361"/>
      <c r="D317" s="361"/>
      <c r="E317" s="361"/>
      <c r="F317" s="361"/>
      <c r="G317" s="361"/>
      <c r="H317" s="362"/>
      <c r="I317" s="362"/>
      <c r="K317" s="362"/>
      <c r="L317" s="362"/>
    </row>
    <row r="318" spans="1:12" ht="18">
      <c r="A318" s="476"/>
      <c r="B318" s="476"/>
      <c r="C318" s="361"/>
      <c r="D318" s="361"/>
      <c r="E318" s="361"/>
      <c r="F318" s="361"/>
      <c r="G318" s="361"/>
      <c r="H318" s="473"/>
      <c r="I318" s="473"/>
      <c r="K318" s="473"/>
      <c r="L318" s="473"/>
    </row>
    <row r="319" spans="1:12" ht="18">
      <c r="A319" s="476"/>
      <c r="B319" s="476"/>
      <c r="C319" s="361"/>
      <c r="D319" s="361"/>
      <c r="E319" s="361"/>
      <c r="F319" s="361"/>
      <c r="G319" s="361"/>
      <c r="H319" s="473"/>
      <c r="I319" s="473"/>
      <c r="K319" s="473"/>
      <c r="L319" s="473"/>
    </row>
    <row r="320" spans="1:12" ht="18">
      <c r="A320" s="476"/>
      <c r="B320" s="476"/>
      <c r="C320" s="361"/>
      <c r="D320" s="361"/>
      <c r="E320" s="361"/>
      <c r="F320" s="361"/>
      <c r="G320" s="361"/>
      <c r="H320" s="473"/>
      <c r="I320" s="473"/>
      <c r="K320" s="473"/>
      <c r="L320" s="473"/>
    </row>
    <row r="321" spans="1:12" ht="18">
      <c r="A321" s="476"/>
      <c r="B321" s="476"/>
      <c r="C321" s="361"/>
      <c r="D321" s="361"/>
      <c r="E321" s="361"/>
      <c r="F321" s="361"/>
      <c r="G321" s="361"/>
      <c r="H321" s="473"/>
      <c r="I321" s="473"/>
      <c r="K321" s="473"/>
      <c r="L321" s="473"/>
    </row>
    <row r="322" spans="1:12" ht="18">
      <c r="A322" s="476"/>
      <c r="B322" s="476"/>
      <c r="C322" s="361"/>
      <c r="D322" s="361"/>
      <c r="E322" s="361"/>
      <c r="F322" s="361"/>
      <c r="G322" s="361"/>
      <c r="H322" s="362"/>
      <c r="I322" s="362"/>
      <c r="K322" s="362"/>
      <c r="L322" s="362"/>
    </row>
    <row r="323" spans="1:12" ht="18">
      <c r="A323" s="476"/>
      <c r="B323" s="476"/>
      <c r="C323" s="361"/>
      <c r="D323" s="361"/>
      <c r="E323" s="361"/>
      <c r="F323" s="361"/>
      <c r="G323" s="361"/>
      <c r="H323" s="362"/>
      <c r="I323" s="362"/>
      <c r="K323" s="362"/>
      <c r="L323" s="362"/>
    </row>
    <row r="324" spans="1:12" ht="18">
      <c r="A324" s="476"/>
      <c r="B324" s="476"/>
      <c r="C324" s="361"/>
      <c r="D324" s="361"/>
      <c r="E324" s="361"/>
      <c r="F324" s="361"/>
      <c r="G324" s="361"/>
      <c r="H324" s="473"/>
      <c r="I324" s="473"/>
      <c r="K324" s="473"/>
      <c r="L324" s="473"/>
    </row>
    <row r="325" spans="1:12" ht="18">
      <c r="A325" s="476"/>
      <c r="B325" s="476"/>
      <c r="C325" s="361"/>
      <c r="D325" s="361"/>
      <c r="E325" s="361"/>
      <c r="F325" s="361"/>
      <c r="G325" s="361"/>
      <c r="H325" s="473"/>
      <c r="I325" s="473"/>
      <c r="K325" s="473"/>
      <c r="L325" s="473"/>
    </row>
    <row r="326" spans="1:12" ht="18">
      <c r="A326" s="476"/>
      <c r="B326" s="476"/>
      <c r="C326" s="361"/>
      <c r="D326" s="361"/>
      <c r="E326" s="361"/>
      <c r="F326" s="361"/>
      <c r="G326" s="361"/>
      <c r="H326" s="473"/>
      <c r="I326" s="473"/>
      <c r="K326" s="473"/>
      <c r="L326" s="473"/>
    </row>
    <row r="327" spans="1:12" ht="18">
      <c r="A327" s="476"/>
      <c r="B327" s="476"/>
      <c r="C327" s="361"/>
      <c r="D327" s="361"/>
      <c r="E327" s="361"/>
      <c r="F327" s="361"/>
      <c r="G327" s="361"/>
      <c r="H327" s="473"/>
      <c r="I327" s="473"/>
      <c r="K327" s="473"/>
      <c r="L327" s="473"/>
    </row>
    <row r="328" spans="1:12" ht="18">
      <c r="A328" s="476"/>
      <c r="B328" s="476"/>
      <c r="C328" s="361"/>
      <c r="D328" s="361"/>
      <c r="E328" s="361"/>
      <c r="F328" s="361"/>
      <c r="G328" s="361"/>
      <c r="H328" s="362"/>
      <c r="I328" s="362"/>
      <c r="K328" s="362"/>
      <c r="L328" s="362"/>
    </row>
    <row r="329" spans="1:12" ht="18">
      <c r="A329" s="476"/>
      <c r="B329" s="476"/>
      <c r="C329" s="361"/>
      <c r="D329" s="361"/>
      <c r="E329" s="361"/>
      <c r="F329" s="361"/>
      <c r="G329" s="361"/>
      <c r="H329" s="362"/>
      <c r="I329" s="362"/>
      <c r="K329" s="362"/>
      <c r="L329" s="362"/>
    </row>
    <row r="330" spans="1:12" ht="18">
      <c r="A330" s="476"/>
      <c r="B330" s="476"/>
      <c r="C330" s="361"/>
      <c r="D330" s="361"/>
      <c r="E330" s="361"/>
      <c r="F330" s="361"/>
      <c r="G330" s="361"/>
      <c r="H330" s="362"/>
      <c r="I330" s="362"/>
      <c r="K330" s="362"/>
      <c r="L330" s="362"/>
    </row>
    <row r="331" spans="1:12" ht="18">
      <c r="A331" s="472"/>
      <c r="B331" s="472"/>
      <c r="C331" s="325"/>
      <c r="D331" s="325"/>
      <c r="E331" s="325"/>
      <c r="F331" s="325"/>
      <c r="G331" s="325"/>
      <c r="H331" s="359"/>
      <c r="I331" s="359"/>
      <c r="K331" s="359"/>
      <c r="L331" s="359"/>
    </row>
    <row r="332" spans="1:12" ht="18">
      <c r="A332" s="471"/>
      <c r="B332" s="471"/>
      <c r="C332" s="325"/>
      <c r="D332" s="325"/>
      <c r="E332" s="325"/>
      <c r="F332" s="325"/>
      <c r="G332" s="325"/>
      <c r="H332" s="359"/>
      <c r="I332" s="359"/>
      <c r="K332" s="359"/>
      <c r="L332" s="359"/>
    </row>
    <row r="333" spans="1:12" ht="18">
      <c r="A333" s="472"/>
      <c r="B333" s="472"/>
      <c r="C333" s="325"/>
      <c r="D333" s="325"/>
      <c r="E333" s="325"/>
      <c r="F333" s="325"/>
      <c r="G333" s="325"/>
      <c r="H333" s="359"/>
      <c r="I333" s="359"/>
      <c r="K333" s="359"/>
      <c r="L333" s="359"/>
    </row>
    <row r="334" spans="1:12" ht="18">
      <c r="A334" s="472"/>
      <c r="B334" s="472"/>
      <c r="C334" s="325"/>
      <c r="D334" s="325"/>
      <c r="E334" s="325"/>
      <c r="F334" s="325"/>
      <c r="G334" s="325"/>
      <c r="H334" s="359"/>
      <c r="I334" s="359"/>
      <c r="K334" s="359"/>
      <c r="L334" s="359"/>
    </row>
    <row r="335" spans="1:12" ht="18">
      <c r="A335" s="472"/>
      <c r="B335" s="472"/>
      <c r="C335" s="325"/>
      <c r="D335" s="325"/>
      <c r="E335" s="325"/>
      <c r="F335" s="325"/>
      <c r="G335" s="325"/>
      <c r="H335" s="350"/>
      <c r="I335" s="350"/>
      <c r="K335" s="350"/>
      <c r="L335" s="350"/>
    </row>
    <row r="336" spans="1:12" ht="18">
      <c r="A336" s="472"/>
      <c r="B336" s="472"/>
      <c r="C336" s="325"/>
      <c r="D336" s="325"/>
      <c r="E336" s="325"/>
      <c r="F336" s="325"/>
      <c r="G336" s="325"/>
      <c r="H336" s="350"/>
      <c r="I336" s="350"/>
      <c r="K336" s="350"/>
      <c r="L336" s="350"/>
    </row>
    <row r="337" spans="1:12" ht="18">
      <c r="A337" s="472"/>
      <c r="B337" s="472"/>
      <c r="C337" s="325"/>
      <c r="D337" s="325"/>
      <c r="E337" s="325"/>
      <c r="F337" s="325"/>
      <c r="G337" s="325"/>
      <c r="H337" s="359"/>
      <c r="I337" s="359"/>
      <c r="K337" s="359"/>
      <c r="L337" s="359"/>
    </row>
    <row r="338" spans="1:12" ht="18">
      <c r="A338" s="360"/>
      <c r="B338" s="360"/>
      <c r="C338" s="361"/>
      <c r="D338" s="361"/>
      <c r="E338" s="361"/>
      <c r="F338" s="325"/>
      <c r="G338" s="325"/>
      <c r="H338" s="359"/>
      <c r="I338" s="359"/>
      <c r="K338" s="359"/>
      <c r="L338" s="359"/>
    </row>
    <row r="339" spans="1:12" ht="18">
      <c r="A339" s="360"/>
      <c r="B339" s="360"/>
      <c r="C339" s="361"/>
      <c r="D339" s="361"/>
      <c r="E339" s="361"/>
      <c r="F339" s="361"/>
      <c r="G339" s="325"/>
      <c r="H339" s="362"/>
      <c r="I339" s="362"/>
      <c r="K339" s="362"/>
      <c r="L339" s="362"/>
    </row>
    <row r="340" spans="1:12" ht="18">
      <c r="A340" s="476"/>
      <c r="B340" s="476"/>
      <c r="C340" s="325"/>
      <c r="D340" s="325"/>
      <c r="E340" s="325"/>
      <c r="F340" s="325"/>
      <c r="G340" s="325"/>
      <c r="H340" s="350"/>
      <c r="I340" s="350"/>
      <c r="K340" s="350"/>
      <c r="L340" s="350"/>
    </row>
    <row r="341" spans="1:12" ht="18">
      <c r="A341" s="471"/>
      <c r="B341" s="471"/>
      <c r="C341" s="325"/>
      <c r="D341" s="325"/>
      <c r="E341" s="325"/>
      <c r="F341" s="325"/>
      <c r="G341" s="325"/>
      <c r="H341" s="350"/>
      <c r="I341" s="350"/>
      <c r="K341" s="350"/>
      <c r="L341" s="350"/>
    </row>
    <row r="342" spans="1:12" ht="18">
      <c r="A342" s="472"/>
      <c r="B342" s="472"/>
      <c r="C342" s="325"/>
      <c r="D342" s="325"/>
      <c r="E342" s="325"/>
      <c r="F342" s="325"/>
      <c r="G342" s="325"/>
      <c r="H342" s="350"/>
      <c r="I342" s="350"/>
      <c r="K342" s="350"/>
      <c r="L342" s="350"/>
    </row>
    <row r="343" spans="1:12" ht="18">
      <c r="A343" s="472"/>
      <c r="B343" s="472"/>
      <c r="C343" s="325"/>
      <c r="D343" s="325"/>
      <c r="E343" s="325"/>
      <c r="F343" s="325"/>
      <c r="G343" s="325"/>
      <c r="H343" s="350"/>
      <c r="I343" s="350"/>
      <c r="K343" s="350"/>
      <c r="L343" s="350"/>
    </row>
    <row r="344" spans="1:12" ht="18">
      <c r="A344" s="360"/>
      <c r="B344" s="360"/>
      <c r="C344" s="361"/>
      <c r="D344" s="361"/>
      <c r="E344" s="361"/>
      <c r="F344" s="361"/>
      <c r="G344" s="325"/>
      <c r="H344" s="362"/>
      <c r="I344" s="362"/>
      <c r="K344" s="362"/>
      <c r="L344" s="362"/>
    </row>
    <row r="345" spans="1:12" ht="18">
      <c r="A345" s="476"/>
      <c r="B345" s="476"/>
      <c r="C345" s="325"/>
      <c r="D345" s="325"/>
      <c r="E345" s="325"/>
      <c r="F345" s="325"/>
      <c r="G345" s="325"/>
      <c r="H345" s="350"/>
      <c r="I345" s="350"/>
      <c r="K345" s="350"/>
      <c r="L345" s="350"/>
    </row>
    <row r="346" spans="1:12" ht="18">
      <c r="A346" s="471"/>
      <c r="B346" s="471"/>
      <c r="C346" s="325"/>
      <c r="D346" s="325"/>
      <c r="E346" s="325"/>
      <c r="F346" s="325"/>
      <c r="G346" s="325"/>
      <c r="H346" s="350"/>
      <c r="I346" s="350"/>
      <c r="K346" s="350"/>
      <c r="L346" s="350"/>
    </row>
    <row r="347" spans="1:12" ht="18">
      <c r="A347" s="472"/>
      <c r="B347" s="472"/>
      <c r="C347" s="325"/>
      <c r="D347" s="325"/>
      <c r="E347" s="325"/>
      <c r="F347" s="325"/>
      <c r="G347" s="325"/>
      <c r="H347" s="350"/>
      <c r="I347" s="350"/>
      <c r="K347" s="350"/>
      <c r="L347" s="350"/>
    </row>
    <row r="348" spans="1:12" ht="18">
      <c r="A348" s="472"/>
      <c r="B348" s="472"/>
      <c r="C348" s="325"/>
      <c r="D348" s="325"/>
      <c r="E348" s="325"/>
      <c r="F348" s="325"/>
      <c r="G348" s="325"/>
      <c r="H348" s="350"/>
      <c r="I348" s="350"/>
      <c r="K348" s="350"/>
      <c r="L348" s="350"/>
    </row>
    <row r="349" spans="1:12" ht="18">
      <c r="A349" s="358"/>
      <c r="B349" s="358"/>
      <c r="C349" s="325"/>
      <c r="D349" s="325"/>
      <c r="E349" s="325"/>
      <c r="F349" s="325"/>
      <c r="G349" s="325"/>
      <c r="H349" s="350"/>
      <c r="I349" s="350"/>
      <c r="K349" s="350"/>
      <c r="L349" s="350"/>
    </row>
    <row r="350" spans="1:12" ht="18">
      <c r="A350" s="360"/>
      <c r="B350" s="360"/>
      <c r="C350" s="325"/>
      <c r="D350" s="361"/>
      <c r="E350" s="361"/>
      <c r="F350" s="361"/>
      <c r="G350" s="361"/>
      <c r="H350" s="362"/>
      <c r="I350" s="362"/>
      <c r="K350" s="362"/>
      <c r="L350" s="362"/>
    </row>
    <row r="351" spans="1:12" ht="18">
      <c r="A351" s="476"/>
      <c r="B351" s="476"/>
      <c r="C351" s="325"/>
      <c r="D351" s="325"/>
      <c r="E351" s="325"/>
      <c r="F351" s="325"/>
      <c r="G351" s="325"/>
      <c r="H351" s="350"/>
      <c r="I351" s="350"/>
      <c r="K351" s="350"/>
      <c r="L351" s="350"/>
    </row>
    <row r="352" spans="1:12" ht="18">
      <c r="A352" s="358"/>
      <c r="B352" s="358"/>
      <c r="C352" s="325"/>
      <c r="D352" s="325"/>
      <c r="E352" s="325"/>
      <c r="F352" s="325"/>
      <c r="G352" s="325"/>
      <c r="H352" s="350"/>
      <c r="I352" s="350"/>
      <c r="K352" s="350"/>
      <c r="L352" s="350"/>
    </row>
    <row r="353" spans="1:12" ht="18">
      <c r="A353" s="358"/>
      <c r="B353" s="358"/>
      <c r="C353" s="325"/>
      <c r="D353" s="325"/>
      <c r="E353" s="325"/>
      <c r="F353" s="325"/>
      <c r="G353" s="325"/>
      <c r="H353" s="350"/>
      <c r="I353" s="350"/>
      <c r="K353" s="350"/>
      <c r="L353" s="350"/>
    </row>
    <row r="354" spans="1:12" ht="18">
      <c r="A354" s="358"/>
      <c r="B354" s="358"/>
      <c r="C354" s="325"/>
      <c r="D354" s="325"/>
      <c r="E354" s="325"/>
      <c r="F354" s="325"/>
      <c r="G354" s="325"/>
      <c r="H354" s="350"/>
      <c r="I354" s="350"/>
      <c r="K354" s="350"/>
      <c r="L354" s="350"/>
    </row>
    <row r="355" spans="1:12" ht="18">
      <c r="A355" s="476"/>
      <c r="B355" s="476"/>
      <c r="C355" s="325"/>
      <c r="D355" s="361"/>
      <c r="E355" s="361"/>
      <c r="F355" s="361"/>
      <c r="G355" s="361"/>
      <c r="H355" s="359"/>
      <c r="I355" s="359"/>
      <c r="K355" s="359"/>
      <c r="L355" s="359"/>
    </row>
    <row r="356" spans="1:12" ht="18">
      <c r="A356" s="471"/>
      <c r="B356" s="471"/>
      <c r="C356" s="325"/>
      <c r="D356" s="325"/>
      <c r="E356" s="325"/>
      <c r="F356" s="325"/>
      <c r="G356" s="325"/>
      <c r="H356" s="359"/>
      <c r="I356" s="359"/>
      <c r="K356" s="359"/>
      <c r="L356" s="359"/>
    </row>
    <row r="357" spans="1:12" ht="18">
      <c r="A357" s="472"/>
      <c r="B357" s="472"/>
      <c r="C357" s="325"/>
      <c r="D357" s="325"/>
      <c r="E357" s="325"/>
      <c r="F357" s="325"/>
      <c r="G357" s="325"/>
      <c r="H357" s="359"/>
      <c r="I357" s="359"/>
      <c r="K357" s="359"/>
      <c r="L357" s="359"/>
    </row>
    <row r="358" spans="1:12" ht="18">
      <c r="A358" s="472"/>
      <c r="B358" s="472"/>
      <c r="C358" s="325"/>
      <c r="D358" s="325"/>
      <c r="E358" s="325"/>
      <c r="F358" s="325"/>
      <c r="G358" s="325"/>
      <c r="H358" s="359"/>
      <c r="I358" s="359"/>
      <c r="K358" s="359"/>
      <c r="L358" s="359"/>
    </row>
    <row r="359" spans="1:12" ht="18">
      <c r="A359" s="472"/>
      <c r="B359" s="472"/>
      <c r="C359" s="325"/>
      <c r="D359" s="325"/>
      <c r="E359" s="325"/>
      <c r="F359" s="325"/>
      <c r="G359" s="325"/>
      <c r="H359" s="350"/>
      <c r="I359" s="350"/>
      <c r="K359" s="350"/>
      <c r="L359" s="350"/>
    </row>
    <row r="360" spans="1:12" ht="18">
      <c r="A360" s="472"/>
      <c r="B360" s="472"/>
      <c r="C360" s="325"/>
      <c r="D360" s="325"/>
      <c r="E360" s="325"/>
      <c r="F360" s="325"/>
      <c r="G360" s="325"/>
      <c r="H360" s="350"/>
      <c r="I360" s="350"/>
      <c r="K360" s="350"/>
      <c r="L360" s="350"/>
    </row>
    <row r="361" spans="1:12" ht="18">
      <c r="A361" s="360"/>
      <c r="B361" s="360"/>
      <c r="C361" s="325"/>
      <c r="D361" s="325"/>
      <c r="E361" s="325"/>
      <c r="F361" s="361"/>
      <c r="G361" s="361"/>
      <c r="H361" s="362"/>
      <c r="I361" s="362"/>
      <c r="K361" s="362"/>
      <c r="L361" s="362"/>
    </row>
    <row r="362" spans="1:12" ht="18">
      <c r="A362" s="476"/>
      <c r="B362" s="476"/>
      <c r="C362" s="325"/>
      <c r="D362" s="325"/>
      <c r="E362" s="325"/>
      <c r="F362" s="325"/>
      <c r="G362" s="325"/>
      <c r="H362" s="350"/>
      <c r="I362" s="350"/>
      <c r="K362" s="350"/>
      <c r="L362" s="350"/>
    </row>
    <row r="363" spans="1:12" ht="18">
      <c r="A363" s="471"/>
      <c r="B363" s="471"/>
      <c r="C363" s="325"/>
      <c r="D363" s="325"/>
      <c r="E363" s="325"/>
      <c r="F363" s="325"/>
      <c r="G363" s="325"/>
      <c r="H363" s="350"/>
      <c r="I363" s="350"/>
      <c r="K363" s="350"/>
      <c r="L363" s="350"/>
    </row>
    <row r="364" spans="1:12" ht="18">
      <c r="A364" s="472"/>
      <c r="B364" s="472"/>
      <c r="C364" s="325"/>
      <c r="D364" s="325"/>
      <c r="E364" s="325"/>
      <c r="F364" s="325"/>
      <c r="G364" s="325"/>
      <c r="H364" s="350"/>
      <c r="I364" s="350"/>
      <c r="K364" s="350"/>
      <c r="L364" s="350"/>
    </row>
    <row r="365" spans="1:12" ht="18">
      <c r="A365" s="472"/>
      <c r="B365" s="472"/>
      <c r="C365" s="325"/>
      <c r="D365" s="325"/>
      <c r="E365" s="325"/>
      <c r="F365" s="325"/>
      <c r="G365" s="325"/>
      <c r="H365" s="350"/>
      <c r="I365" s="350"/>
      <c r="K365" s="350"/>
      <c r="L365" s="350"/>
    </row>
    <row r="366" spans="1:12" ht="18">
      <c r="A366" s="472"/>
      <c r="B366" s="472"/>
      <c r="C366" s="325"/>
      <c r="D366" s="325"/>
      <c r="E366" s="325"/>
      <c r="F366" s="325"/>
      <c r="G366" s="325"/>
      <c r="H366" s="350"/>
      <c r="I366" s="350"/>
      <c r="K366" s="350"/>
      <c r="L366" s="350"/>
    </row>
    <row r="367" spans="1:12" ht="18">
      <c r="A367" s="472"/>
      <c r="B367" s="472"/>
      <c r="C367" s="325"/>
      <c r="D367" s="325"/>
      <c r="E367" s="325"/>
      <c r="F367" s="325"/>
      <c r="G367" s="325"/>
      <c r="H367" s="350"/>
      <c r="I367" s="350"/>
      <c r="K367" s="350"/>
      <c r="L367" s="350"/>
    </row>
    <row r="368" spans="1:12" ht="18">
      <c r="A368" s="472"/>
      <c r="B368" s="472"/>
      <c r="C368" s="325"/>
      <c r="D368" s="325"/>
      <c r="E368" s="325"/>
      <c r="F368" s="325"/>
      <c r="G368" s="325"/>
      <c r="H368" s="350"/>
      <c r="I368" s="350"/>
      <c r="K368" s="350"/>
      <c r="L368" s="350"/>
    </row>
    <row r="369" spans="1:12" ht="18">
      <c r="A369" s="358"/>
      <c r="B369" s="358"/>
      <c r="C369" s="325"/>
      <c r="D369" s="325"/>
      <c r="E369" s="325"/>
      <c r="F369" s="325"/>
      <c r="G369" s="325"/>
      <c r="H369" s="350"/>
      <c r="I369" s="350"/>
      <c r="K369" s="350"/>
      <c r="L369" s="350"/>
    </row>
    <row r="370" spans="1:12" ht="18">
      <c r="A370" s="358"/>
      <c r="B370" s="358"/>
      <c r="C370" s="325"/>
      <c r="D370" s="325"/>
      <c r="E370" s="325"/>
      <c r="F370" s="325"/>
      <c r="G370" s="325"/>
      <c r="H370" s="350"/>
      <c r="I370" s="350"/>
      <c r="K370" s="350"/>
      <c r="L370" s="350"/>
    </row>
    <row r="371" spans="1:12" ht="18">
      <c r="A371" s="358"/>
      <c r="B371" s="358"/>
      <c r="C371" s="325"/>
      <c r="D371" s="325"/>
      <c r="E371" s="325"/>
      <c r="F371" s="325"/>
      <c r="G371" s="325"/>
      <c r="H371" s="350"/>
      <c r="I371" s="350"/>
      <c r="K371" s="350"/>
      <c r="L371" s="350"/>
    </row>
    <row r="372" spans="1:12" ht="18">
      <c r="A372" s="471"/>
      <c r="B372" s="471"/>
      <c r="C372" s="325"/>
      <c r="D372" s="325"/>
      <c r="E372" s="325"/>
      <c r="F372" s="325"/>
      <c r="G372" s="325"/>
      <c r="H372" s="359"/>
      <c r="I372" s="359"/>
      <c r="K372" s="359"/>
      <c r="L372" s="359"/>
    </row>
    <row r="373" spans="1:12" ht="18">
      <c r="A373" s="478"/>
      <c r="B373" s="478"/>
      <c r="C373" s="325"/>
      <c r="D373" s="325"/>
      <c r="E373" s="325"/>
      <c r="F373" s="325"/>
      <c r="G373" s="479"/>
      <c r="H373" s="359"/>
      <c r="I373" s="359"/>
      <c r="K373" s="359"/>
      <c r="L373" s="359"/>
    </row>
    <row r="374" spans="1:12" ht="18">
      <c r="A374" s="472"/>
      <c r="B374" s="472"/>
      <c r="C374" s="325"/>
      <c r="D374" s="325"/>
      <c r="E374" s="325"/>
      <c r="F374" s="325"/>
      <c r="G374" s="479"/>
      <c r="H374" s="359"/>
      <c r="I374" s="359"/>
      <c r="K374" s="359"/>
      <c r="L374" s="359"/>
    </row>
    <row r="375" spans="1:12" ht="18">
      <c r="A375" s="472"/>
      <c r="B375" s="472"/>
      <c r="C375" s="325"/>
      <c r="D375" s="325"/>
      <c r="E375" s="325"/>
      <c r="F375" s="325"/>
      <c r="G375" s="479"/>
      <c r="H375" s="350"/>
      <c r="I375" s="350"/>
      <c r="K375" s="350"/>
      <c r="L375" s="350"/>
    </row>
    <row r="376" spans="1:12" s="353" customFormat="1" ht="18">
      <c r="A376" s="472"/>
      <c r="B376" s="472"/>
      <c r="C376" s="325"/>
      <c r="D376" s="325"/>
      <c r="E376" s="325"/>
      <c r="F376" s="325"/>
      <c r="G376" s="479"/>
      <c r="H376" s="359"/>
      <c r="I376" s="359"/>
      <c r="K376" s="359"/>
      <c r="L376" s="359"/>
    </row>
    <row r="377" spans="1:12" s="353" customFormat="1" ht="18">
      <c r="A377" s="472"/>
      <c r="B377" s="472"/>
      <c r="C377" s="325"/>
      <c r="D377" s="325"/>
      <c r="E377" s="325"/>
      <c r="F377" s="325"/>
      <c r="G377" s="479"/>
      <c r="H377" s="350"/>
      <c r="I377" s="350"/>
      <c r="K377" s="350"/>
      <c r="L377" s="350"/>
    </row>
    <row r="378" spans="1:12" ht="18">
      <c r="A378" s="471"/>
      <c r="B378" s="471"/>
      <c r="C378" s="325"/>
      <c r="D378" s="325"/>
      <c r="E378" s="325"/>
      <c r="F378" s="325"/>
      <c r="G378" s="325"/>
      <c r="H378" s="359"/>
      <c r="I378" s="359"/>
      <c r="K378" s="359"/>
      <c r="L378" s="359"/>
    </row>
    <row r="379" spans="1:12" ht="18">
      <c r="A379" s="472"/>
      <c r="B379" s="472"/>
      <c r="C379" s="325"/>
      <c r="D379" s="325"/>
      <c r="E379" s="325"/>
      <c r="F379" s="325"/>
      <c r="G379" s="325"/>
      <c r="H379" s="359"/>
      <c r="I379" s="359"/>
      <c r="K379" s="359"/>
      <c r="L379" s="359"/>
    </row>
    <row r="380" spans="1:12" ht="18">
      <c r="A380" s="472"/>
      <c r="B380" s="472"/>
      <c r="C380" s="325"/>
      <c r="D380" s="325"/>
      <c r="E380" s="325"/>
      <c r="F380" s="325"/>
      <c r="G380" s="325"/>
      <c r="H380" s="359"/>
      <c r="I380" s="359"/>
      <c r="K380" s="359"/>
      <c r="L380" s="359"/>
    </row>
    <row r="381" spans="1:12" ht="18">
      <c r="A381" s="472"/>
      <c r="B381" s="472"/>
      <c r="C381" s="325"/>
      <c r="D381" s="325"/>
      <c r="E381" s="325"/>
      <c r="F381" s="325"/>
      <c r="G381" s="325"/>
      <c r="H381" s="350"/>
      <c r="I381" s="350"/>
      <c r="K381" s="350"/>
      <c r="L381" s="350"/>
    </row>
    <row r="382" spans="1:12" ht="18">
      <c r="A382" s="472"/>
      <c r="B382" s="472"/>
      <c r="C382" s="325"/>
      <c r="D382" s="325"/>
      <c r="E382" s="325"/>
      <c r="F382" s="325"/>
      <c r="G382" s="325"/>
      <c r="H382" s="350"/>
      <c r="I382" s="350"/>
      <c r="K382" s="350"/>
      <c r="L382" s="350"/>
    </row>
    <row r="383" spans="1:12" ht="18">
      <c r="A383" s="476"/>
      <c r="B383" s="476"/>
      <c r="C383" s="361"/>
      <c r="D383" s="361"/>
      <c r="E383" s="361"/>
      <c r="F383" s="474"/>
      <c r="G383" s="361"/>
      <c r="H383" s="473"/>
      <c r="I383" s="473"/>
      <c r="K383" s="473"/>
      <c r="L383" s="473"/>
    </row>
    <row r="384" spans="1:12" ht="18">
      <c r="A384" s="476"/>
      <c r="B384" s="476"/>
      <c r="C384" s="361"/>
      <c r="D384" s="361"/>
      <c r="E384" s="361"/>
      <c r="F384" s="474"/>
      <c r="G384" s="361"/>
      <c r="H384" s="473"/>
      <c r="I384" s="473"/>
      <c r="K384" s="473"/>
      <c r="L384" s="473"/>
    </row>
    <row r="385" spans="1:12" ht="18">
      <c r="A385" s="472"/>
      <c r="B385" s="472"/>
      <c r="C385" s="325"/>
      <c r="D385" s="325"/>
      <c r="E385" s="325"/>
      <c r="F385" s="477"/>
      <c r="G385" s="325"/>
      <c r="H385" s="359"/>
      <c r="I385" s="359"/>
      <c r="K385" s="359"/>
      <c r="L385" s="359"/>
    </row>
    <row r="386" spans="1:12" ht="18">
      <c r="A386" s="478"/>
      <c r="B386" s="478"/>
      <c r="C386" s="361"/>
      <c r="D386" s="361"/>
      <c r="E386" s="361"/>
      <c r="F386" s="474"/>
      <c r="G386" s="361"/>
      <c r="H386" s="473"/>
      <c r="I386" s="473"/>
      <c r="K386" s="473"/>
      <c r="L386" s="473"/>
    </row>
    <row r="387" spans="1:12" ht="18">
      <c r="A387" s="472"/>
      <c r="B387" s="472"/>
      <c r="C387" s="325"/>
      <c r="D387" s="325"/>
      <c r="E387" s="325"/>
      <c r="F387" s="477"/>
      <c r="G387" s="325"/>
      <c r="H387" s="359"/>
      <c r="I387" s="359"/>
      <c r="K387" s="359"/>
      <c r="L387" s="359"/>
    </row>
    <row r="388" spans="1:12" ht="18">
      <c r="A388" s="472"/>
      <c r="B388" s="472"/>
      <c r="C388" s="325"/>
      <c r="D388" s="325"/>
      <c r="E388" s="325"/>
      <c r="F388" s="477"/>
      <c r="G388" s="325"/>
      <c r="H388" s="359"/>
      <c r="I388" s="359"/>
      <c r="K388" s="359"/>
      <c r="L388" s="359"/>
    </row>
    <row r="389" spans="1:12" ht="18">
      <c r="A389" s="472"/>
      <c r="B389" s="472"/>
      <c r="C389" s="325"/>
      <c r="D389" s="325"/>
      <c r="E389" s="325"/>
      <c r="F389" s="477"/>
      <c r="G389" s="325"/>
      <c r="H389" s="359"/>
      <c r="I389" s="359"/>
      <c r="K389" s="359"/>
      <c r="L389" s="359"/>
    </row>
    <row r="390" spans="1:12" ht="18">
      <c r="A390" s="472"/>
      <c r="B390" s="472"/>
      <c r="C390" s="325"/>
      <c r="D390" s="325"/>
      <c r="E390" s="325"/>
      <c r="F390" s="477"/>
      <c r="G390" s="325"/>
      <c r="H390" s="359"/>
      <c r="I390" s="359"/>
      <c r="K390" s="359"/>
      <c r="L390" s="359"/>
    </row>
    <row r="391" spans="1:12" ht="18">
      <c r="A391" s="472"/>
      <c r="B391" s="472"/>
      <c r="C391" s="325"/>
      <c r="D391" s="325"/>
      <c r="E391" s="325"/>
      <c r="F391" s="477"/>
      <c r="G391" s="325"/>
      <c r="H391" s="350"/>
      <c r="I391" s="350"/>
      <c r="K391" s="350"/>
      <c r="L391" s="350"/>
    </row>
    <row r="392" spans="1:12" ht="17.25">
      <c r="A392" s="470"/>
      <c r="B392" s="470"/>
      <c r="C392" s="361"/>
      <c r="D392" s="361"/>
      <c r="E392" s="361"/>
      <c r="F392" s="361"/>
      <c r="G392" s="361"/>
      <c r="H392" s="473"/>
      <c r="I392" s="473"/>
      <c r="K392" s="473"/>
      <c r="L392" s="473"/>
    </row>
    <row r="393" spans="1:12" s="353" customFormat="1" ht="18">
      <c r="A393" s="476"/>
      <c r="B393" s="476"/>
      <c r="C393" s="361"/>
      <c r="D393" s="361"/>
      <c r="E393" s="361"/>
      <c r="F393" s="361"/>
      <c r="G393" s="480"/>
      <c r="H393" s="473"/>
      <c r="I393" s="473"/>
      <c r="K393" s="473"/>
      <c r="L393" s="473"/>
    </row>
    <row r="394" spans="1:12" ht="18">
      <c r="A394" s="476"/>
      <c r="B394" s="476"/>
      <c r="C394" s="361"/>
      <c r="D394" s="361"/>
      <c r="E394" s="361"/>
      <c r="F394" s="361"/>
      <c r="G394" s="361"/>
      <c r="H394" s="473"/>
      <c r="I394" s="473"/>
      <c r="K394" s="473"/>
      <c r="L394" s="473"/>
    </row>
    <row r="395" spans="1:12" ht="18">
      <c r="A395" s="472"/>
      <c r="B395" s="472"/>
      <c r="C395" s="325"/>
      <c r="D395" s="325"/>
      <c r="E395" s="325"/>
      <c r="F395" s="325"/>
      <c r="G395" s="325"/>
      <c r="H395" s="359"/>
      <c r="I395" s="359"/>
      <c r="K395" s="359"/>
      <c r="L395" s="359"/>
    </row>
    <row r="396" spans="1:12" ht="18">
      <c r="A396" s="472"/>
      <c r="B396" s="472"/>
      <c r="C396" s="325"/>
      <c r="D396" s="325"/>
      <c r="E396" s="325"/>
      <c r="F396" s="325"/>
      <c r="G396" s="325"/>
      <c r="H396" s="359"/>
      <c r="I396" s="359"/>
      <c r="K396" s="359"/>
      <c r="L396" s="359"/>
    </row>
    <row r="397" spans="1:12" ht="18">
      <c r="A397" s="472"/>
      <c r="B397" s="472"/>
      <c r="C397" s="325"/>
      <c r="D397" s="325"/>
      <c r="E397" s="325"/>
      <c r="F397" s="325"/>
      <c r="G397" s="325"/>
      <c r="H397" s="359"/>
      <c r="I397" s="359"/>
      <c r="K397" s="359"/>
      <c r="L397" s="359"/>
    </row>
    <row r="398" spans="1:12" ht="18">
      <c r="A398" s="472"/>
      <c r="B398" s="472"/>
      <c r="C398" s="325"/>
      <c r="D398" s="325"/>
      <c r="E398" s="325"/>
      <c r="F398" s="325"/>
      <c r="G398" s="325"/>
      <c r="H398" s="350"/>
      <c r="I398" s="350"/>
      <c r="K398" s="350"/>
      <c r="L398" s="350"/>
    </row>
    <row r="399" spans="1:12" ht="18">
      <c r="A399" s="472"/>
      <c r="B399" s="472"/>
      <c r="C399" s="325"/>
      <c r="D399" s="325"/>
      <c r="E399" s="325"/>
      <c r="F399" s="325"/>
      <c r="G399" s="325"/>
      <c r="H399" s="350"/>
      <c r="I399" s="350"/>
      <c r="K399" s="350"/>
      <c r="L399" s="350"/>
    </row>
    <row r="400" spans="1:12" ht="18">
      <c r="A400" s="472"/>
      <c r="B400" s="472"/>
      <c r="C400" s="325"/>
      <c r="D400" s="325"/>
      <c r="E400" s="325"/>
      <c r="F400" s="325"/>
      <c r="G400" s="325"/>
      <c r="H400" s="350"/>
      <c r="I400" s="350"/>
      <c r="K400" s="350"/>
      <c r="L400" s="350"/>
    </row>
    <row r="401" spans="1:12" ht="18">
      <c r="A401" s="472"/>
      <c r="B401" s="472"/>
      <c r="C401" s="325"/>
      <c r="D401" s="325"/>
      <c r="E401" s="325"/>
      <c r="F401" s="325"/>
      <c r="G401" s="325"/>
      <c r="H401" s="350"/>
      <c r="I401" s="350"/>
      <c r="K401" s="350"/>
      <c r="L401" s="350"/>
    </row>
    <row r="402" spans="1:12" ht="18">
      <c r="A402" s="472"/>
      <c r="B402" s="472"/>
      <c r="C402" s="325"/>
      <c r="D402" s="325"/>
      <c r="E402" s="325"/>
      <c r="F402" s="325"/>
      <c r="G402" s="325"/>
      <c r="H402" s="359"/>
      <c r="I402" s="359"/>
      <c r="K402" s="359"/>
      <c r="L402" s="359"/>
    </row>
    <row r="403" spans="1:12" ht="18">
      <c r="A403" s="472"/>
      <c r="B403" s="472"/>
      <c r="C403" s="325"/>
      <c r="D403" s="325"/>
      <c r="E403" s="325"/>
      <c r="F403" s="325"/>
      <c r="G403" s="325"/>
      <c r="H403" s="350"/>
      <c r="I403" s="350"/>
      <c r="K403" s="350"/>
      <c r="L403" s="350"/>
    </row>
    <row r="404" spans="1:12" ht="18">
      <c r="A404" s="472"/>
      <c r="B404" s="472"/>
      <c r="C404" s="325"/>
      <c r="D404" s="325"/>
      <c r="E404" s="325"/>
      <c r="F404" s="325"/>
      <c r="G404" s="325"/>
      <c r="H404" s="350"/>
      <c r="I404" s="350"/>
      <c r="K404" s="350"/>
      <c r="L404" s="350"/>
    </row>
    <row r="405" spans="1:12" ht="18">
      <c r="A405" s="476"/>
      <c r="B405" s="476"/>
      <c r="C405" s="325"/>
      <c r="D405" s="325"/>
      <c r="E405" s="325"/>
      <c r="F405" s="325"/>
      <c r="G405" s="325"/>
      <c r="H405" s="359"/>
      <c r="I405" s="359"/>
      <c r="K405" s="359"/>
      <c r="L405" s="359"/>
    </row>
    <row r="406" spans="1:12" ht="18">
      <c r="A406" s="471"/>
      <c r="B406" s="471"/>
      <c r="C406" s="325"/>
      <c r="D406" s="325"/>
      <c r="E406" s="325"/>
      <c r="F406" s="325"/>
      <c r="G406" s="325"/>
      <c r="H406" s="359"/>
      <c r="I406" s="359"/>
      <c r="K406" s="359"/>
      <c r="L406" s="359"/>
    </row>
    <row r="407" spans="1:12" ht="18">
      <c r="A407" s="472"/>
      <c r="B407" s="472"/>
      <c r="C407" s="325"/>
      <c r="D407" s="325"/>
      <c r="E407" s="325"/>
      <c r="F407" s="325"/>
      <c r="G407" s="325"/>
      <c r="H407" s="359"/>
      <c r="I407" s="359"/>
      <c r="K407" s="359"/>
      <c r="L407" s="359"/>
    </row>
    <row r="408" spans="1:12" ht="18">
      <c r="A408" s="472"/>
      <c r="B408" s="472"/>
      <c r="C408" s="325"/>
      <c r="D408" s="325"/>
      <c r="E408" s="325"/>
      <c r="F408" s="325"/>
      <c r="G408" s="325"/>
      <c r="H408" s="359"/>
      <c r="I408" s="359"/>
      <c r="K408" s="359"/>
      <c r="L408" s="359"/>
    </row>
    <row r="409" spans="1:12" ht="18">
      <c r="A409" s="472"/>
      <c r="B409" s="472"/>
      <c r="C409" s="325"/>
      <c r="D409" s="325"/>
      <c r="E409" s="325"/>
      <c r="F409" s="325"/>
      <c r="G409" s="325"/>
      <c r="H409" s="350"/>
      <c r="I409" s="350"/>
      <c r="K409" s="350"/>
      <c r="L409" s="350"/>
    </row>
    <row r="410" spans="1:12" ht="18">
      <c r="A410" s="472"/>
      <c r="B410" s="472"/>
      <c r="C410" s="325"/>
      <c r="D410" s="325"/>
      <c r="E410" s="325"/>
      <c r="F410" s="325"/>
      <c r="G410" s="325"/>
      <c r="H410" s="350"/>
      <c r="I410" s="350"/>
      <c r="K410" s="350"/>
      <c r="L410" s="350"/>
    </row>
    <row r="411" spans="1:12" ht="18">
      <c r="A411" s="472"/>
      <c r="B411" s="472"/>
      <c r="C411" s="325"/>
      <c r="D411" s="325"/>
      <c r="E411" s="325"/>
      <c r="F411" s="325"/>
      <c r="G411" s="325"/>
      <c r="H411" s="350"/>
      <c r="I411" s="350"/>
      <c r="K411" s="350"/>
      <c r="L411" s="350"/>
    </row>
    <row r="412" spans="1:12" ht="18">
      <c r="A412" s="472"/>
      <c r="B412" s="472"/>
      <c r="C412" s="325"/>
      <c r="D412" s="325"/>
      <c r="E412" s="325"/>
      <c r="F412" s="325"/>
      <c r="G412" s="325"/>
      <c r="H412" s="359"/>
      <c r="I412" s="359"/>
      <c r="K412" s="359"/>
      <c r="L412" s="359"/>
    </row>
    <row r="413" spans="1:12" ht="18">
      <c r="A413" s="472"/>
      <c r="B413" s="472"/>
      <c r="C413" s="325"/>
      <c r="D413" s="325"/>
      <c r="E413" s="325"/>
      <c r="F413" s="325"/>
      <c r="G413" s="325"/>
      <c r="H413" s="350"/>
      <c r="I413" s="350"/>
      <c r="K413" s="350"/>
      <c r="L413" s="350"/>
    </row>
    <row r="414" spans="1:12" ht="18">
      <c r="A414" s="472"/>
      <c r="B414" s="472"/>
      <c r="C414" s="325"/>
      <c r="D414" s="325"/>
      <c r="E414" s="325"/>
      <c r="F414" s="325"/>
      <c r="G414" s="325"/>
      <c r="H414" s="350"/>
      <c r="I414" s="350"/>
      <c r="K414" s="350"/>
      <c r="L414" s="350"/>
    </row>
    <row r="415" spans="1:12" ht="18">
      <c r="A415" s="476"/>
      <c r="B415" s="476"/>
      <c r="C415" s="325"/>
      <c r="D415" s="325"/>
      <c r="E415" s="325"/>
      <c r="F415" s="325"/>
      <c r="G415" s="325"/>
      <c r="H415" s="359"/>
      <c r="I415" s="359"/>
      <c r="K415" s="359"/>
      <c r="L415" s="359"/>
    </row>
    <row r="416" spans="1:12" ht="18">
      <c r="A416" s="471"/>
      <c r="B416" s="471"/>
      <c r="C416" s="325"/>
      <c r="D416" s="325"/>
      <c r="E416" s="325"/>
      <c r="F416" s="325"/>
      <c r="G416" s="325"/>
      <c r="H416" s="359"/>
      <c r="I416" s="359"/>
      <c r="K416" s="359"/>
      <c r="L416" s="359"/>
    </row>
    <row r="417" spans="1:12" ht="18">
      <c r="A417" s="472"/>
      <c r="B417" s="472"/>
      <c r="C417" s="325"/>
      <c r="D417" s="325"/>
      <c r="E417" s="325"/>
      <c r="F417" s="325"/>
      <c r="G417" s="325"/>
      <c r="H417" s="359"/>
      <c r="I417" s="359"/>
      <c r="K417" s="359"/>
      <c r="L417" s="359"/>
    </row>
    <row r="418" spans="1:12" ht="18">
      <c r="A418" s="472"/>
      <c r="B418" s="472"/>
      <c r="C418" s="325"/>
      <c r="D418" s="325"/>
      <c r="E418" s="325"/>
      <c r="F418" s="325"/>
      <c r="G418" s="325"/>
      <c r="H418" s="359"/>
      <c r="I418" s="359"/>
      <c r="K418" s="359"/>
      <c r="L418" s="359"/>
    </row>
    <row r="419" spans="1:12" ht="18">
      <c r="A419" s="472"/>
      <c r="B419" s="472"/>
      <c r="C419" s="325"/>
      <c r="D419" s="325"/>
      <c r="E419" s="325"/>
      <c r="F419" s="325"/>
      <c r="G419" s="325"/>
      <c r="H419" s="350"/>
      <c r="I419" s="350"/>
      <c r="K419" s="350"/>
      <c r="L419" s="350"/>
    </row>
    <row r="420" spans="1:12" ht="18">
      <c r="A420" s="472"/>
      <c r="B420" s="472"/>
      <c r="C420" s="325"/>
      <c r="D420" s="325"/>
      <c r="E420" s="325"/>
      <c r="F420" s="325"/>
      <c r="G420" s="325"/>
      <c r="H420" s="350"/>
      <c r="I420" s="350"/>
      <c r="K420" s="350"/>
      <c r="L420" s="350"/>
    </row>
    <row r="421" spans="1:12" ht="18">
      <c r="A421" s="472"/>
      <c r="B421" s="472"/>
      <c r="C421" s="325"/>
      <c r="D421" s="325"/>
      <c r="E421" s="325"/>
      <c r="F421" s="325"/>
      <c r="G421" s="325"/>
      <c r="H421" s="359"/>
      <c r="I421" s="359"/>
      <c r="K421" s="359"/>
      <c r="L421" s="359"/>
    </row>
    <row r="422" spans="1:12" ht="18">
      <c r="A422" s="472"/>
      <c r="B422" s="472"/>
      <c r="C422" s="325"/>
      <c r="D422" s="325"/>
      <c r="E422" s="325"/>
      <c r="F422" s="325"/>
      <c r="G422" s="325"/>
      <c r="H422" s="350"/>
      <c r="I422" s="350"/>
      <c r="K422" s="350"/>
      <c r="L422" s="350"/>
    </row>
    <row r="423" spans="1:12" ht="18">
      <c r="A423" s="472"/>
      <c r="B423" s="472"/>
      <c r="C423" s="325"/>
      <c r="D423" s="325"/>
      <c r="E423" s="325"/>
      <c r="F423" s="325"/>
      <c r="G423" s="325"/>
      <c r="H423" s="350"/>
      <c r="I423" s="350"/>
      <c r="K423" s="350"/>
      <c r="L423" s="350"/>
    </row>
    <row r="424" spans="1:12" ht="18">
      <c r="A424" s="476"/>
      <c r="B424" s="476"/>
      <c r="C424" s="325"/>
      <c r="D424" s="325"/>
      <c r="E424" s="325"/>
      <c r="F424" s="325"/>
      <c r="G424" s="325"/>
      <c r="H424" s="359"/>
      <c r="I424" s="359"/>
      <c r="K424" s="359"/>
      <c r="L424" s="359"/>
    </row>
    <row r="425" spans="1:12" ht="18">
      <c r="A425" s="471"/>
      <c r="B425" s="471"/>
      <c r="C425" s="325"/>
      <c r="D425" s="325"/>
      <c r="E425" s="325"/>
      <c r="F425" s="325"/>
      <c r="G425" s="325"/>
      <c r="H425" s="359"/>
      <c r="I425" s="359"/>
      <c r="K425" s="359"/>
      <c r="L425" s="359"/>
    </row>
    <row r="426" spans="1:12" ht="18">
      <c r="A426" s="472"/>
      <c r="B426" s="472"/>
      <c r="C426" s="325"/>
      <c r="D426" s="325"/>
      <c r="E426" s="325"/>
      <c r="F426" s="325"/>
      <c r="G426" s="325"/>
      <c r="H426" s="359"/>
      <c r="I426" s="359"/>
      <c r="K426" s="359"/>
      <c r="L426" s="359"/>
    </row>
    <row r="427" spans="1:12" ht="18">
      <c r="A427" s="472"/>
      <c r="B427" s="472"/>
      <c r="C427" s="325"/>
      <c r="D427" s="325"/>
      <c r="E427" s="325"/>
      <c r="F427" s="325"/>
      <c r="G427" s="325"/>
      <c r="H427" s="359"/>
      <c r="I427" s="359"/>
      <c r="K427" s="359"/>
      <c r="L427" s="359"/>
    </row>
    <row r="428" spans="1:12" ht="18">
      <c r="A428" s="472"/>
      <c r="B428" s="472"/>
      <c r="C428" s="325"/>
      <c r="D428" s="325"/>
      <c r="E428" s="325"/>
      <c r="F428" s="325"/>
      <c r="G428" s="325"/>
      <c r="H428" s="350"/>
      <c r="I428" s="350"/>
      <c r="K428" s="350"/>
      <c r="L428" s="350"/>
    </row>
    <row r="429" spans="1:12" ht="18">
      <c r="A429" s="472"/>
      <c r="B429" s="472"/>
      <c r="C429" s="325"/>
      <c r="D429" s="325"/>
      <c r="E429" s="325"/>
      <c r="F429" s="325"/>
      <c r="G429" s="325"/>
      <c r="H429" s="350"/>
      <c r="I429" s="350"/>
      <c r="K429" s="350"/>
      <c r="L429" s="350"/>
    </row>
    <row r="430" spans="1:12" ht="18">
      <c r="A430" s="472"/>
      <c r="B430" s="472"/>
      <c r="C430" s="325"/>
      <c r="D430" s="325"/>
      <c r="E430" s="325"/>
      <c r="F430" s="325"/>
      <c r="G430" s="325"/>
      <c r="H430" s="359"/>
      <c r="I430" s="359"/>
      <c r="K430" s="359"/>
      <c r="L430" s="359"/>
    </row>
    <row r="431" spans="1:12" ht="18">
      <c r="A431" s="472"/>
      <c r="B431" s="472"/>
      <c r="C431" s="325"/>
      <c r="D431" s="325"/>
      <c r="E431" s="325"/>
      <c r="F431" s="325"/>
      <c r="G431" s="325"/>
      <c r="H431" s="350"/>
      <c r="I431" s="350"/>
      <c r="K431" s="350"/>
      <c r="L431" s="350"/>
    </row>
    <row r="432" spans="1:12" ht="18">
      <c r="A432" s="472"/>
      <c r="B432" s="472"/>
      <c r="C432" s="325"/>
      <c r="D432" s="325"/>
      <c r="E432" s="325"/>
      <c r="F432" s="325"/>
      <c r="G432" s="325"/>
      <c r="H432" s="350"/>
      <c r="I432" s="350"/>
      <c r="K432" s="350"/>
      <c r="L432" s="350"/>
    </row>
    <row r="433" spans="1:12" ht="17.25">
      <c r="A433" s="470"/>
      <c r="B433" s="470"/>
      <c r="C433" s="361"/>
      <c r="D433" s="361"/>
      <c r="E433" s="361"/>
      <c r="F433" s="361"/>
      <c r="G433" s="361"/>
      <c r="H433" s="473"/>
      <c r="I433" s="473"/>
      <c r="K433" s="473"/>
      <c r="L433" s="473"/>
    </row>
    <row r="434" spans="1:12" ht="18">
      <c r="A434" s="472"/>
      <c r="B434" s="472"/>
      <c r="C434" s="325"/>
      <c r="D434" s="325"/>
      <c r="E434" s="325"/>
      <c r="F434" s="325"/>
      <c r="G434" s="325"/>
      <c r="H434" s="359"/>
      <c r="I434" s="359"/>
      <c r="K434" s="359"/>
      <c r="L434" s="359"/>
    </row>
    <row r="435" spans="1:12" ht="18">
      <c r="A435" s="472"/>
      <c r="B435" s="472"/>
      <c r="C435" s="325"/>
      <c r="D435" s="325"/>
      <c r="E435" s="325"/>
      <c r="F435" s="325"/>
      <c r="G435" s="325"/>
      <c r="H435" s="359"/>
      <c r="I435" s="359"/>
      <c r="K435" s="359"/>
      <c r="L435" s="359"/>
    </row>
    <row r="436" spans="1:12" ht="18">
      <c r="A436" s="472"/>
      <c r="B436" s="472"/>
      <c r="C436" s="325"/>
      <c r="D436" s="325"/>
      <c r="E436" s="325"/>
      <c r="F436" s="325"/>
      <c r="G436" s="325"/>
      <c r="H436" s="359"/>
      <c r="I436" s="359"/>
      <c r="K436" s="359"/>
      <c r="L436" s="359"/>
    </row>
    <row r="437" spans="1:12" ht="18">
      <c r="A437" s="472"/>
      <c r="B437" s="472"/>
      <c r="C437" s="325"/>
      <c r="D437" s="325"/>
      <c r="E437" s="325"/>
      <c r="F437" s="325"/>
      <c r="G437" s="325"/>
      <c r="H437" s="350"/>
      <c r="I437" s="350"/>
      <c r="K437" s="350"/>
      <c r="L437" s="350"/>
    </row>
    <row r="438" spans="1:12" ht="18">
      <c r="A438" s="472"/>
      <c r="B438" s="472"/>
      <c r="C438" s="325"/>
      <c r="D438" s="325"/>
      <c r="E438" s="325"/>
      <c r="F438" s="325"/>
      <c r="G438" s="325"/>
      <c r="H438" s="350"/>
      <c r="I438" s="350"/>
      <c r="K438" s="350"/>
      <c r="L438" s="350"/>
    </row>
    <row r="439" spans="1:12" ht="18">
      <c r="A439" s="472"/>
      <c r="B439" s="472"/>
      <c r="C439" s="325"/>
      <c r="D439" s="325"/>
      <c r="E439" s="325"/>
      <c r="F439" s="325"/>
      <c r="G439" s="325"/>
      <c r="H439" s="350"/>
      <c r="I439" s="350"/>
      <c r="K439" s="350"/>
      <c r="L439" s="350"/>
    </row>
    <row r="440" spans="1:12" ht="18">
      <c r="A440" s="472"/>
      <c r="B440" s="472"/>
      <c r="C440" s="325"/>
      <c r="D440" s="325"/>
      <c r="E440" s="325"/>
      <c r="F440" s="325"/>
      <c r="G440" s="325"/>
      <c r="H440" s="350"/>
      <c r="I440" s="350"/>
      <c r="K440" s="350"/>
      <c r="L440" s="350"/>
    </row>
    <row r="441" spans="1:12" ht="18">
      <c r="A441" s="472"/>
      <c r="B441" s="472"/>
      <c r="C441" s="325"/>
      <c r="D441" s="325"/>
      <c r="E441" s="325"/>
      <c r="F441" s="325"/>
      <c r="G441" s="325"/>
      <c r="H441" s="359"/>
      <c r="I441" s="359"/>
      <c r="K441" s="359"/>
      <c r="L441" s="359"/>
    </row>
    <row r="442" spans="1:12" ht="18">
      <c r="A442" s="472"/>
      <c r="B442" s="472"/>
      <c r="C442" s="325"/>
      <c r="D442" s="325"/>
      <c r="E442" s="325"/>
      <c r="F442" s="325"/>
      <c r="G442" s="325"/>
      <c r="H442" s="350"/>
      <c r="I442" s="350"/>
      <c r="K442" s="350"/>
      <c r="L442" s="350"/>
    </row>
    <row r="443" spans="1:12" ht="18">
      <c r="A443" s="472"/>
      <c r="B443" s="472"/>
      <c r="C443" s="325"/>
      <c r="D443" s="325"/>
      <c r="E443" s="325"/>
      <c r="F443" s="325"/>
      <c r="G443" s="325"/>
      <c r="H443" s="350"/>
      <c r="I443" s="350"/>
      <c r="K443" s="350"/>
      <c r="L443" s="350"/>
    </row>
    <row r="444" spans="1:12" ht="18">
      <c r="A444" s="471"/>
      <c r="B444" s="471"/>
      <c r="C444" s="325"/>
      <c r="D444" s="325"/>
      <c r="E444" s="325"/>
      <c r="F444" s="477"/>
      <c r="G444" s="325"/>
      <c r="H444" s="359"/>
      <c r="I444" s="359"/>
      <c r="K444" s="359"/>
      <c r="L444" s="359"/>
    </row>
    <row r="445" spans="1:12" ht="18">
      <c r="A445" s="476"/>
      <c r="B445" s="476"/>
      <c r="C445" s="325"/>
      <c r="D445" s="325"/>
      <c r="E445" s="325"/>
      <c r="F445" s="477"/>
      <c r="G445" s="325"/>
      <c r="H445" s="359"/>
      <c r="I445" s="359"/>
      <c r="K445" s="359"/>
      <c r="L445" s="359"/>
    </row>
    <row r="446" spans="1:12" ht="18">
      <c r="A446" s="472"/>
      <c r="B446" s="472"/>
      <c r="C446" s="325"/>
      <c r="D446" s="325"/>
      <c r="E446" s="325"/>
      <c r="F446" s="477"/>
      <c r="G446" s="325"/>
      <c r="H446" s="359"/>
      <c r="I446" s="359"/>
      <c r="K446" s="359"/>
      <c r="L446" s="359"/>
    </row>
    <row r="447" spans="1:12" ht="18">
      <c r="A447" s="472"/>
      <c r="B447" s="472"/>
      <c r="C447" s="325"/>
      <c r="D447" s="325"/>
      <c r="E447" s="325"/>
      <c r="F447" s="477"/>
      <c r="G447" s="325"/>
      <c r="H447" s="359"/>
      <c r="I447" s="359"/>
      <c r="K447" s="359"/>
      <c r="L447" s="359"/>
    </row>
    <row r="448" spans="1:12" ht="18">
      <c r="A448" s="472"/>
      <c r="B448" s="472"/>
      <c r="C448" s="325"/>
      <c r="D448" s="325"/>
      <c r="E448" s="325"/>
      <c r="F448" s="477"/>
      <c r="G448" s="325"/>
      <c r="H448" s="350"/>
      <c r="I448" s="350"/>
      <c r="K448" s="350"/>
      <c r="L448" s="350"/>
    </row>
    <row r="449" spans="1:12" ht="18">
      <c r="A449" s="472"/>
      <c r="B449" s="472"/>
      <c r="C449" s="325"/>
      <c r="D449" s="325"/>
      <c r="E449" s="325"/>
      <c r="F449" s="477"/>
      <c r="G449" s="325"/>
      <c r="H449" s="350"/>
      <c r="I449" s="350"/>
      <c r="K449" s="350"/>
      <c r="L449" s="350"/>
    </row>
    <row r="450" spans="1:12" ht="18">
      <c r="A450" s="472"/>
      <c r="B450" s="472"/>
      <c r="C450" s="325"/>
      <c r="D450" s="325"/>
      <c r="E450" s="325"/>
      <c r="F450" s="477"/>
      <c r="G450" s="325"/>
      <c r="H450" s="350"/>
      <c r="I450" s="350"/>
      <c r="K450" s="350"/>
      <c r="L450" s="350"/>
    </row>
    <row r="451" spans="1:12" ht="18">
      <c r="A451" s="472"/>
      <c r="B451" s="472"/>
      <c r="C451" s="325"/>
      <c r="D451" s="325"/>
      <c r="E451" s="325"/>
      <c r="F451" s="477"/>
      <c r="G451" s="325"/>
      <c r="H451" s="359"/>
      <c r="I451" s="359"/>
      <c r="K451" s="359"/>
      <c r="L451" s="359"/>
    </row>
    <row r="452" spans="1:12" ht="18">
      <c r="A452" s="472"/>
      <c r="B452" s="472"/>
      <c r="C452" s="325"/>
      <c r="D452" s="325"/>
      <c r="E452" s="325"/>
      <c r="F452" s="477"/>
      <c r="G452" s="325"/>
      <c r="H452" s="350"/>
      <c r="I452" s="350"/>
      <c r="K452" s="350"/>
      <c r="L452" s="350"/>
    </row>
    <row r="453" spans="1:12" ht="18">
      <c r="A453" s="472"/>
      <c r="B453" s="472"/>
      <c r="C453" s="325"/>
      <c r="D453" s="325"/>
      <c r="E453" s="325"/>
      <c r="F453" s="477"/>
      <c r="G453" s="325"/>
      <c r="H453" s="350"/>
      <c r="I453" s="350"/>
      <c r="K453" s="350"/>
      <c r="L453" s="350"/>
    </row>
    <row r="454" spans="1:12" ht="17.25">
      <c r="A454" s="360"/>
      <c r="B454" s="360"/>
      <c r="C454" s="361"/>
      <c r="D454" s="361"/>
      <c r="E454" s="361"/>
      <c r="F454" s="361"/>
      <c r="G454" s="361"/>
      <c r="H454" s="473"/>
      <c r="I454" s="473"/>
      <c r="K454" s="473"/>
      <c r="L454" s="473"/>
    </row>
    <row r="455" spans="1:12" ht="18">
      <c r="A455" s="470"/>
      <c r="B455" s="470"/>
      <c r="C455" s="325"/>
      <c r="D455" s="325"/>
      <c r="E455" s="325"/>
      <c r="F455" s="325"/>
      <c r="G455" s="325"/>
      <c r="H455" s="359"/>
      <c r="I455" s="359"/>
      <c r="K455" s="359"/>
      <c r="L455" s="359"/>
    </row>
    <row r="456" spans="1:12" ht="18">
      <c r="A456" s="471"/>
      <c r="B456" s="471"/>
      <c r="C456" s="325"/>
      <c r="D456" s="325"/>
      <c r="E456" s="325"/>
      <c r="F456" s="325"/>
      <c r="G456" s="325"/>
      <c r="H456" s="359"/>
      <c r="I456" s="359"/>
      <c r="K456" s="359"/>
      <c r="L456" s="359"/>
    </row>
    <row r="457" spans="1:12" ht="18">
      <c r="A457" s="476"/>
      <c r="B457" s="476"/>
      <c r="C457" s="325"/>
      <c r="D457" s="325"/>
      <c r="E457" s="325"/>
      <c r="F457" s="325"/>
      <c r="G457" s="325"/>
      <c r="H457" s="359"/>
      <c r="I457" s="359"/>
      <c r="K457" s="359"/>
      <c r="L457" s="359"/>
    </row>
    <row r="458" spans="1:12" ht="18">
      <c r="A458" s="471"/>
      <c r="B458" s="471"/>
      <c r="C458" s="325"/>
      <c r="D458" s="325"/>
      <c r="E458" s="325"/>
      <c r="F458" s="325"/>
      <c r="G458" s="325"/>
      <c r="H458" s="359"/>
      <c r="I458" s="359"/>
      <c r="K458" s="359"/>
      <c r="L458" s="359"/>
    </row>
    <row r="459" spans="1:12" ht="17.25">
      <c r="A459" s="470"/>
      <c r="B459" s="470"/>
      <c r="C459" s="361"/>
      <c r="D459" s="361"/>
      <c r="E459" s="361"/>
      <c r="F459" s="361"/>
      <c r="G459" s="361"/>
      <c r="H459" s="473"/>
      <c r="I459" s="473"/>
      <c r="K459" s="473"/>
      <c r="L459" s="473"/>
    </row>
    <row r="460" spans="1:12" ht="18">
      <c r="A460" s="472"/>
      <c r="B460" s="472"/>
      <c r="C460" s="325"/>
      <c r="D460" s="325"/>
      <c r="E460" s="325"/>
      <c r="F460" s="325"/>
      <c r="G460" s="325"/>
      <c r="H460" s="359"/>
      <c r="I460" s="359"/>
      <c r="K460" s="359"/>
      <c r="L460" s="359"/>
    </row>
    <row r="461" spans="1:12" ht="18">
      <c r="A461" s="472"/>
      <c r="B461" s="472"/>
      <c r="C461" s="325"/>
      <c r="D461" s="325"/>
      <c r="E461" s="325"/>
      <c r="F461" s="325"/>
      <c r="G461" s="325"/>
      <c r="H461" s="350"/>
      <c r="I461" s="350"/>
      <c r="K461" s="350"/>
      <c r="L461" s="350"/>
    </row>
    <row r="462" spans="1:12" ht="17.25">
      <c r="A462" s="470"/>
      <c r="B462" s="470"/>
      <c r="C462" s="361"/>
      <c r="D462" s="361"/>
      <c r="E462" s="361"/>
      <c r="F462" s="361"/>
      <c r="G462" s="361"/>
      <c r="H462" s="473"/>
      <c r="I462" s="473"/>
      <c r="K462" s="473"/>
      <c r="L462" s="473"/>
    </row>
    <row r="463" spans="1:12" ht="18">
      <c r="A463" s="476"/>
      <c r="B463" s="476"/>
      <c r="C463" s="361"/>
      <c r="D463" s="361"/>
      <c r="E463" s="361"/>
      <c r="F463" s="361"/>
      <c r="G463" s="361"/>
      <c r="H463" s="473"/>
      <c r="I463" s="473"/>
      <c r="K463" s="473"/>
      <c r="L463" s="473"/>
    </row>
    <row r="464" spans="1:12" ht="18">
      <c r="A464" s="476"/>
      <c r="B464" s="476"/>
      <c r="C464" s="361"/>
      <c r="D464" s="361"/>
      <c r="E464" s="361"/>
      <c r="F464" s="361"/>
      <c r="G464" s="361"/>
      <c r="H464" s="473"/>
      <c r="I464" s="473"/>
      <c r="K464" s="473"/>
      <c r="L464" s="473"/>
    </row>
    <row r="465" spans="1:12" ht="18">
      <c r="A465" s="476"/>
      <c r="B465" s="476"/>
      <c r="C465" s="325"/>
      <c r="D465" s="325"/>
      <c r="E465" s="325"/>
      <c r="F465" s="325"/>
      <c r="G465" s="325"/>
      <c r="H465" s="359"/>
      <c r="I465" s="359"/>
      <c r="K465" s="359"/>
      <c r="L465" s="359"/>
    </row>
    <row r="466" spans="1:12" ht="18">
      <c r="A466" s="358"/>
      <c r="B466" s="358"/>
      <c r="C466" s="325"/>
      <c r="D466" s="325"/>
      <c r="E466" s="325"/>
      <c r="F466" s="325"/>
      <c r="G466" s="325"/>
      <c r="H466" s="359"/>
      <c r="I466" s="359"/>
      <c r="K466" s="359"/>
      <c r="L466" s="359"/>
    </row>
    <row r="467" spans="1:12" ht="18">
      <c r="A467" s="472"/>
      <c r="B467" s="472"/>
      <c r="C467" s="325"/>
      <c r="D467" s="325"/>
      <c r="E467" s="325"/>
      <c r="F467" s="325"/>
      <c r="G467" s="325"/>
      <c r="H467" s="359"/>
      <c r="I467" s="359"/>
      <c r="K467" s="359"/>
      <c r="L467" s="359"/>
    </row>
    <row r="468" spans="1:12" ht="18">
      <c r="A468" s="472"/>
      <c r="B468" s="472"/>
      <c r="C468" s="325"/>
      <c r="D468" s="325"/>
      <c r="E468" s="325"/>
      <c r="F468" s="325"/>
      <c r="G468" s="325"/>
      <c r="H468" s="359"/>
      <c r="I468" s="359"/>
      <c r="K468" s="359"/>
      <c r="L468" s="359"/>
    </row>
    <row r="469" spans="1:12" ht="18">
      <c r="A469" s="472"/>
      <c r="B469" s="472"/>
      <c r="C469" s="325"/>
      <c r="D469" s="325"/>
      <c r="E469" s="325"/>
      <c r="F469" s="325"/>
      <c r="G469" s="325"/>
      <c r="H469" s="359"/>
      <c r="I469" s="359"/>
      <c r="K469" s="359"/>
      <c r="L469" s="359"/>
    </row>
    <row r="470" spans="1:12" ht="18">
      <c r="A470" s="472"/>
      <c r="B470" s="472"/>
      <c r="C470" s="325"/>
      <c r="D470" s="325"/>
      <c r="E470" s="325"/>
      <c r="F470" s="325"/>
      <c r="G470" s="325"/>
      <c r="H470" s="359"/>
      <c r="I470" s="359"/>
      <c r="K470" s="359"/>
      <c r="L470" s="359"/>
    </row>
    <row r="471" spans="1:12" ht="18">
      <c r="A471" s="472"/>
      <c r="B471" s="472"/>
      <c r="C471" s="325"/>
      <c r="D471" s="325"/>
      <c r="E471" s="325"/>
      <c r="F471" s="325"/>
      <c r="G471" s="325"/>
      <c r="H471" s="359"/>
      <c r="I471" s="359"/>
      <c r="K471" s="359"/>
      <c r="L471" s="359"/>
    </row>
    <row r="472" spans="1:12" ht="18">
      <c r="A472" s="472"/>
      <c r="B472" s="472"/>
      <c r="C472" s="325"/>
      <c r="D472" s="325"/>
      <c r="E472" s="325"/>
      <c r="F472" s="325"/>
      <c r="G472" s="325"/>
      <c r="H472" s="359"/>
      <c r="I472" s="359"/>
      <c r="K472" s="359"/>
      <c r="L472" s="359"/>
    </row>
    <row r="473" spans="1:12" ht="18">
      <c r="A473" s="472"/>
      <c r="B473" s="472"/>
      <c r="C473" s="325"/>
      <c r="D473" s="325"/>
      <c r="E473" s="325"/>
      <c r="F473" s="325"/>
      <c r="G473" s="325"/>
      <c r="H473" s="359"/>
      <c r="I473" s="359"/>
      <c r="K473" s="359"/>
      <c r="L473" s="359"/>
    </row>
    <row r="474" spans="1:12" ht="18">
      <c r="A474" s="472"/>
      <c r="B474" s="472"/>
      <c r="C474" s="325"/>
      <c r="D474" s="325"/>
      <c r="E474" s="325"/>
      <c r="F474" s="325"/>
      <c r="G474" s="325"/>
      <c r="H474" s="359"/>
      <c r="I474" s="359"/>
      <c r="K474" s="359"/>
      <c r="L474" s="359"/>
    </row>
    <row r="475" spans="1:12" ht="18">
      <c r="A475" s="472"/>
      <c r="B475" s="472"/>
      <c r="C475" s="325"/>
      <c r="D475" s="325"/>
      <c r="E475" s="325"/>
      <c r="F475" s="325"/>
      <c r="G475" s="325"/>
      <c r="H475" s="359"/>
      <c r="I475" s="359"/>
      <c r="K475" s="359"/>
      <c r="L475" s="359"/>
    </row>
    <row r="476" spans="1:12" ht="18">
      <c r="A476" s="472"/>
      <c r="B476" s="472"/>
      <c r="C476" s="325"/>
      <c r="D476" s="325"/>
      <c r="E476" s="325"/>
      <c r="F476" s="325"/>
      <c r="G476" s="325"/>
      <c r="H476" s="359"/>
      <c r="I476" s="359"/>
      <c r="K476" s="359"/>
      <c r="L476" s="359"/>
    </row>
    <row r="477" spans="1:12" ht="18">
      <c r="A477" s="472"/>
      <c r="B477" s="472"/>
      <c r="C477" s="325"/>
      <c r="D477" s="325"/>
      <c r="E477" s="325"/>
      <c r="F477" s="325"/>
      <c r="G477" s="325"/>
      <c r="H477" s="359"/>
      <c r="I477" s="359"/>
      <c r="K477" s="359"/>
      <c r="L477" s="359"/>
    </row>
    <row r="478" spans="1:12" ht="18">
      <c r="A478" s="472"/>
      <c r="B478" s="472"/>
      <c r="C478" s="325"/>
      <c r="D478" s="325"/>
      <c r="E478" s="325"/>
      <c r="F478" s="325"/>
      <c r="G478" s="325"/>
      <c r="H478" s="359"/>
      <c r="I478" s="359"/>
      <c r="K478" s="359"/>
      <c r="L478" s="359"/>
    </row>
    <row r="479" spans="1:12" ht="18">
      <c r="A479" s="472"/>
      <c r="B479" s="472"/>
      <c r="C479" s="325"/>
      <c r="D479" s="325"/>
      <c r="E479" s="325"/>
      <c r="F479" s="325"/>
      <c r="G479" s="325"/>
      <c r="H479" s="359"/>
      <c r="I479" s="359"/>
      <c r="K479" s="359"/>
      <c r="L479" s="359"/>
    </row>
    <row r="480" spans="1:12" ht="18">
      <c r="A480" s="472"/>
      <c r="B480" s="472"/>
      <c r="C480" s="325"/>
      <c r="D480" s="325"/>
      <c r="E480" s="325"/>
      <c r="F480" s="325"/>
      <c r="G480" s="325"/>
      <c r="H480" s="359"/>
      <c r="I480" s="359"/>
      <c r="K480" s="359"/>
      <c r="L480" s="359"/>
    </row>
    <row r="481" spans="1:12" ht="18">
      <c r="A481" s="472"/>
      <c r="B481" s="472"/>
      <c r="C481" s="325"/>
      <c r="D481" s="325"/>
      <c r="E481" s="325"/>
      <c r="F481" s="325"/>
      <c r="G481" s="325"/>
      <c r="H481" s="359"/>
      <c r="I481" s="359"/>
      <c r="K481" s="359"/>
      <c r="L481" s="359"/>
    </row>
    <row r="482" spans="1:12" ht="18">
      <c r="A482" s="472"/>
      <c r="B482" s="472"/>
      <c r="C482" s="325"/>
      <c r="D482" s="325"/>
      <c r="E482" s="325"/>
      <c r="F482" s="325"/>
      <c r="G482" s="325"/>
      <c r="H482" s="359"/>
      <c r="I482" s="359"/>
      <c r="K482" s="359"/>
      <c r="L482" s="359"/>
    </row>
    <row r="483" spans="1:12" ht="18">
      <c r="A483" s="472"/>
      <c r="B483" s="472"/>
      <c r="C483" s="325"/>
      <c r="D483" s="325"/>
      <c r="E483" s="325"/>
      <c r="F483" s="325"/>
      <c r="G483" s="325"/>
      <c r="H483" s="359"/>
      <c r="I483" s="359"/>
      <c r="K483" s="359"/>
      <c r="L483" s="359"/>
    </row>
    <row r="484" spans="1:12" ht="18">
      <c r="A484" s="476"/>
      <c r="B484" s="476"/>
      <c r="C484" s="361"/>
      <c r="D484" s="361"/>
      <c r="E484" s="361"/>
      <c r="F484" s="361"/>
      <c r="G484" s="361"/>
      <c r="H484" s="473"/>
      <c r="I484" s="473"/>
      <c r="K484" s="473"/>
      <c r="L484" s="473"/>
    </row>
    <row r="485" spans="1:12" ht="18">
      <c r="A485" s="471"/>
      <c r="B485" s="471"/>
      <c r="C485" s="325"/>
      <c r="D485" s="325"/>
      <c r="E485" s="325"/>
      <c r="F485" s="325"/>
      <c r="G485" s="325"/>
      <c r="H485" s="359"/>
      <c r="I485" s="359"/>
      <c r="K485" s="359"/>
      <c r="L485" s="359"/>
    </row>
    <row r="486" spans="1:12" ht="18">
      <c r="A486" s="472"/>
      <c r="B486" s="472"/>
      <c r="C486" s="325"/>
      <c r="D486" s="325"/>
      <c r="E486" s="325"/>
      <c r="F486" s="325"/>
      <c r="G486" s="325"/>
      <c r="H486" s="359"/>
      <c r="I486" s="359"/>
      <c r="K486" s="359"/>
      <c r="L486" s="359"/>
    </row>
    <row r="487" spans="1:12" ht="18">
      <c r="A487" s="472"/>
      <c r="B487" s="472"/>
      <c r="C487" s="325"/>
      <c r="D487" s="325"/>
      <c r="E487" s="325"/>
      <c r="F487" s="325"/>
      <c r="G487" s="325"/>
      <c r="H487" s="359"/>
      <c r="I487" s="359"/>
      <c r="K487" s="359"/>
      <c r="L487" s="359"/>
    </row>
    <row r="488" spans="1:12" ht="17.25">
      <c r="A488" s="470"/>
      <c r="B488" s="470"/>
      <c r="C488" s="361"/>
      <c r="D488" s="361"/>
      <c r="E488" s="361"/>
      <c r="F488" s="361"/>
      <c r="G488" s="361"/>
      <c r="H488" s="362"/>
      <c r="I488" s="362"/>
      <c r="K488" s="362"/>
      <c r="L488" s="362"/>
    </row>
    <row r="489" spans="1:12" ht="18">
      <c r="A489" s="476"/>
      <c r="B489" s="476"/>
      <c r="C489" s="325"/>
      <c r="D489" s="325"/>
      <c r="E489" s="325"/>
      <c r="F489" s="325"/>
      <c r="G489" s="325"/>
      <c r="H489" s="350"/>
      <c r="I489" s="350"/>
      <c r="K489" s="350"/>
      <c r="L489" s="350"/>
    </row>
    <row r="490" spans="1:12" ht="18">
      <c r="A490" s="472"/>
      <c r="B490" s="472"/>
      <c r="C490" s="325"/>
      <c r="D490" s="325"/>
      <c r="E490" s="325"/>
      <c r="F490" s="325"/>
      <c r="G490" s="325"/>
      <c r="H490" s="350"/>
      <c r="I490" s="350"/>
      <c r="K490" s="350"/>
      <c r="L490" s="350"/>
    </row>
    <row r="491" spans="1:12" ht="18">
      <c r="A491" s="358"/>
      <c r="B491" s="358"/>
      <c r="C491" s="325"/>
      <c r="D491" s="325"/>
      <c r="E491" s="325"/>
      <c r="F491" s="325"/>
      <c r="G491" s="325"/>
      <c r="H491" s="350"/>
      <c r="I491" s="350"/>
      <c r="K491" s="350"/>
      <c r="L491" s="350"/>
    </row>
    <row r="492" spans="1:12" ht="18">
      <c r="A492" s="358"/>
      <c r="B492" s="358"/>
      <c r="C492" s="325"/>
      <c r="D492" s="325"/>
      <c r="E492" s="325"/>
      <c r="F492" s="325"/>
      <c r="G492" s="325"/>
      <c r="H492" s="350"/>
      <c r="I492" s="350"/>
      <c r="K492" s="350"/>
      <c r="L492" s="350"/>
    </row>
    <row r="493" spans="1:12" ht="18">
      <c r="A493" s="358"/>
      <c r="B493" s="358"/>
      <c r="C493" s="325"/>
      <c r="D493" s="325"/>
      <c r="E493" s="325"/>
      <c r="F493" s="325"/>
      <c r="G493" s="325"/>
      <c r="H493" s="350"/>
      <c r="I493" s="350"/>
      <c r="K493" s="350"/>
      <c r="L493" s="350"/>
    </row>
    <row r="494" spans="1:12" ht="18">
      <c r="A494" s="358"/>
      <c r="B494" s="358"/>
      <c r="C494" s="325"/>
      <c r="D494" s="325"/>
      <c r="E494" s="325"/>
      <c r="F494" s="325"/>
      <c r="G494" s="325"/>
      <c r="H494" s="350"/>
      <c r="I494" s="350"/>
      <c r="K494" s="350"/>
      <c r="L494" s="350"/>
    </row>
    <row r="495" spans="1:12" ht="18">
      <c r="A495" s="481"/>
      <c r="B495" s="481"/>
      <c r="C495" s="325"/>
      <c r="D495" s="482"/>
      <c r="E495" s="482"/>
      <c r="F495" s="482"/>
      <c r="G495" s="325"/>
      <c r="H495" s="483"/>
      <c r="I495" s="483"/>
      <c r="K495" s="483"/>
      <c r="L495" s="483"/>
    </row>
    <row r="496" spans="1:12" ht="18">
      <c r="A496" s="481"/>
      <c r="B496" s="481"/>
      <c r="C496" s="325"/>
      <c r="D496" s="482"/>
      <c r="E496" s="482"/>
      <c r="F496" s="482"/>
      <c r="G496" s="325"/>
      <c r="H496" s="483"/>
      <c r="I496" s="483"/>
      <c r="K496" s="483"/>
      <c r="L496" s="483"/>
    </row>
    <row r="497" spans="1:12" ht="18">
      <c r="A497" s="484"/>
      <c r="B497" s="484"/>
      <c r="C497" s="325"/>
      <c r="D497" s="482"/>
      <c r="E497" s="482"/>
      <c r="F497" s="482"/>
      <c r="G497" s="325"/>
      <c r="H497" s="483"/>
      <c r="I497" s="483"/>
      <c r="K497" s="483"/>
      <c r="L497" s="483"/>
    </row>
    <row r="498" spans="1:12" ht="18">
      <c r="A498" s="484"/>
      <c r="B498" s="484"/>
      <c r="C498" s="325"/>
      <c r="D498" s="482"/>
      <c r="E498" s="482"/>
      <c r="F498" s="482"/>
      <c r="G498" s="325"/>
      <c r="H498" s="483"/>
      <c r="I498" s="483"/>
      <c r="K498" s="483"/>
      <c r="L498" s="483"/>
    </row>
    <row r="499" spans="1:12" ht="18">
      <c r="A499" s="485"/>
      <c r="B499" s="485"/>
      <c r="C499" s="325"/>
      <c r="D499" s="482"/>
      <c r="E499" s="482"/>
      <c r="F499" s="482"/>
      <c r="G499" s="325"/>
      <c r="H499" s="483"/>
      <c r="I499" s="483"/>
      <c r="K499" s="483"/>
      <c r="L499" s="483"/>
    </row>
    <row r="500" spans="1:12" ht="18">
      <c r="A500" s="485"/>
      <c r="B500" s="485"/>
      <c r="C500" s="325"/>
      <c r="D500" s="482"/>
      <c r="E500" s="482"/>
      <c r="F500" s="482"/>
      <c r="G500" s="325"/>
      <c r="H500" s="483"/>
      <c r="I500" s="483"/>
      <c r="K500" s="483"/>
      <c r="L500" s="483"/>
    </row>
    <row r="501" spans="1:12" ht="18">
      <c r="A501" s="486"/>
      <c r="B501" s="486"/>
      <c r="C501" s="325"/>
      <c r="D501" s="482"/>
      <c r="E501" s="482"/>
      <c r="F501" s="482"/>
      <c r="G501" s="325"/>
      <c r="H501" s="487"/>
      <c r="I501" s="487"/>
      <c r="K501" s="487"/>
      <c r="L501" s="487"/>
    </row>
    <row r="502" spans="1:12" ht="18">
      <c r="A502" s="485"/>
      <c r="B502" s="485"/>
      <c r="C502" s="325"/>
      <c r="D502" s="482"/>
      <c r="E502" s="482"/>
      <c r="F502" s="482"/>
      <c r="G502" s="325"/>
      <c r="H502" s="487"/>
      <c r="I502" s="487"/>
      <c r="K502" s="487"/>
      <c r="L502" s="487"/>
    </row>
    <row r="503" spans="1:12" ht="18">
      <c r="A503" s="485"/>
      <c r="B503" s="485"/>
      <c r="C503" s="325"/>
      <c r="D503" s="482"/>
      <c r="E503" s="482"/>
      <c r="F503" s="482"/>
      <c r="G503" s="325"/>
      <c r="H503" s="487"/>
      <c r="I503" s="487"/>
      <c r="K503" s="487"/>
      <c r="L503" s="487"/>
    </row>
    <row r="504" spans="1:12" ht="18">
      <c r="A504" s="485"/>
      <c r="B504" s="485"/>
      <c r="C504" s="325"/>
      <c r="D504" s="482"/>
      <c r="E504" s="482"/>
      <c r="F504" s="482"/>
      <c r="G504" s="325"/>
      <c r="H504" s="487"/>
      <c r="I504" s="487"/>
      <c r="K504" s="487"/>
      <c r="L504" s="487"/>
    </row>
    <row r="505" spans="1:12" ht="18">
      <c r="A505" s="485"/>
      <c r="B505" s="485"/>
      <c r="C505" s="325"/>
      <c r="D505" s="482"/>
      <c r="E505" s="482"/>
      <c r="F505" s="482"/>
      <c r="G505" s="325"/>
      <c r="H505" s="483"/>
      <c r="I505" s="483"/>
      <c r="K505" s="483"/>
      <c r="L505" s="483"/>
    </row>
    <row r="506" spans="1:12" ht="18">
      <c r="A506" s="485"/>
      <c r="B506" s="485"/>
      <c r="C506" s="325"/>
      <c r="D506" s="482"/>
      <c r="E506" s="482"/>
      <c r="F506" s="482"/>
      <c r="G506" s="325"/>
      <c r="H506" s="487"/>
      <c r="I506" s="487"/>
      <c r="K506" s="487"/>
      <c r="L506" s="487"/>
    </row>
    <row r="507" spans="1:12" ht="18">
      <c r="A507" s="485"/>
      <c r="B507" s="485"/>
      <c r="C507" s="325"/>
      <c r="D507" s="482"/>
      <c r="E507" s="482"/>
      <c r="F507" s="482"/>
      <c r="G507" s="325"/>
      <c r="H507" s="487"/>
      <c r="I507" s="487"/>
      <c r="K507" s="487"/>
      <c r="L507" s="487"/>
    </row>
    <row r="508" spans="1:12" s="353" customFormat="1" ht="17.25">
      <c r="A508" s="360"/>
      <c r="B508" s="360"/>
      <c r="C508" s="361"/>
      <c r="D508" s="361"/>
      <c r="E508" s="361"/>
      <c r="F508" s="361"/>
      <c r="G508" s="361"/>
      <c r="H508" s="473"/>
      <c r="I508" s="473"/>
      <c r="K508" s="473"/>
      <c r="L508" s="473"/>
    </row>
    <row r="509" spans="1:12" ht="17.25">
      <c r="A509" s="470"/>
      <c r="B509" s="470"/>
      <c r="C509" s="361"/>
      <c r="D509" s="361"/>
      <c r="E509" s="361"/>
      <c r="F509" s="361"/>
      <c r="G509" s="361"/>
      <c r="H509" s="473"/>
      <c r="I509" s="473"/>
      <c r="K509" s="473"/>
      <c r="L509" s="473"/>
    </row>
    <row r="510" spans="1:12" ht="18">
      <c r="A510" s="476"/>
      <c r="B510" s="476"/>
      <c r="C510" s="361"/>
      <c r="D510" s="361"/>
      <c r="E510" s="361"/>
      <c r="F510" s="488"/>
      <c r="G510" s="361"/>
      <c r="H510" s="473"/>
      <c r="I510" s="473"/>
      <c r="K510" s="473"/>
      <c r="L510" s="473"/>
    </row>
    <row r="511" spans="1:12" ht="18">
      <c r="A511" s="476"/>
      <c r="B511" s="476"/>
      <c r="C511" s="325"/>
      <c r="D511" s="325"/>
      <c r="E511" s="325"/>
      <c r="F511" s="489"/>
      <c r="G511" s="325"/>
      <c r="H511" s="359"/>
      <c r="I511" s="359"/>
      <c r="K511" s="359"/>
      <c r="L511" s="359"/>
    </row>
    <row r="512" spans="1:12" ht="18">
      <c r="A512" s="471"/>
      <c r="B512" s="471"/>
      <c r="C512" s="325"/>
      <c r="D512" s="325"/>
      <c r="E512" s="325"/>
      <c r="F512" s="489"/>
      <c r="G512" s="325"/>
      <c r="H512" s="359"/>
      <c r="I512" s="359"/>
      <c r="K512" s="359"/>
      <c r="L512" s="359"/>
    </row>
    <row r="513" spans="1:12" ht="17.25">
      <c r="A513" s="470"/>
      <c r="B513" s="470"/>
      <c r="C513" s="361"/>
      <c r="D513" s="361"/>
      <c r="E513" s="361"/>
      <c r="F513" s="361"/>
      <c r="G513" s="361"/>
      <c r="H513" s="473"/>
      <c r="I513" s="473"/>
      <c r="K513" s="473"/>
      <c r="L513" s="473"/>
    </row>
    <row r="514" spans="1:12" ht="17.25">
      <c r="A514" s="470"/>
      <c r="B514" s="470"/>
      <c r="C514" s="361"/>
      <c r="D514" s="361"/>
      <c r="E514" s="361"/>
      <c r="F514" s="361"/>
      <c r="G514" s="361"/>
      <c r="H514" s="473"/>
      <c r="I514" s="473"/>
      <c r="K514" s="473"/>
      <c r="L514" s="473"/>
    </row>
    <row r="515" spans="1:12" ht="18">
      <c r="A515" s="476"/>
      <c r="B515" s="476"/>
      <c r="C515" s="325"/>
      <c r="D515" s="325"/>
      <c r="E515" s="325"/>
      <c r="F515" s="325"/>
      <c r="G515" s="325"/>
      <c r="H515" s="359"/>
      <c r="I515" s="359"/>
      <c r="K515" s="359"/>
      <c r="L515" s="359"/>
    </row>
    <row r="516" spans="1:12" ht="18">
      <c r="A516" s="476"/>
      <c r="B516" s="476"/>
      <c r="C516" s="325"/>
      <c r="D516" s="325"/>
      <c r="E516" s="325"/>
      <c r="F516" s="325"/>
      <c r="G516" s="325"/>
      <c r="H516" s="359"/>
      <c r="I516" s="359"/>
      <c r="K516" s="359"/>
      <c r="L516" s="359"/>
    </row>
    <row r="517" spans="1:12" ht="18">
      <c r="A517" s="471"/>
      <c r="B517" s="471"/>
      <c r="C517" s="325"/>
      <c r="D517" s="325"/>
      <c r="E517" s="325"/>
      <c r="F517" s="325"/>
      <c r="G517" s="325"/>
      <c r="H517" s="359"/>
      <c r="I517" s="359"/>
      <c r="K517" s="359"/>
      <c r="L517" s="359"/>
    </row>
    <row r="518" spans="1:12" ht="17.25">
      <c r="A518" s="360"/>
      <c r="B518" s="360"/>
      <c r="C518" s="361"/>
      <c r="D518" s="361"/>
      <c r="E518" s="361"/>
      <c r="F518" s="490"/>
      <c r="G518" s="361"/>
      <c r="H518" s="473"/>
      <c r="I518" s="473"/>
      <c r="K518" s="473"/>
      <c r="L518" s="473"/>
    </row>
    <row r="519" spans="1:12" ht="17.25">
      <c r="A519" s="360"/>
      <c r="B519" s="360"/>
      <c r="C519" s="361"/>
      <c r="D519" s="361"/>
      <c r="E519" s="361"/>
      <c r="F519" s="361"/>
      <c r="G519" s="361"/>
      <c r="H519" s="473"/>
      <c r="I519" s="473"/>
      <c r="K519" s="473"/>
      <c r="L519" s="473"/>
    </row>
    <row r="520" spans="1:12" ht="17.25">
      <c r="A520" s="360"/>
      <c r="B520" s="360"/>
      <c r="C520" s="361"/>
      <c r="D520" s="361"/>
      <c r="E520" s="361"/>
      <c r="F520" s="361"/>
      <c r="G520" s="361"/>
      <c r="H520" s="473"/>
      <c r="I520" s="473"/>
      <c r="K520" s="473"/>
      <c r="L520" s="473"/>
    </row>
    <row r="521" spans="1:12" ht="18">
      <c r="A521" s="476"/>
      <c r="B521" s="476"/>
      <c r="C521" s="325"/>
      <c r="D521" s="325"/>
      <c r="E521" s="325"/>
      <c r="F521" s="325"/>
      <c r="G521" s="325"/>
      <c r="H521" s="359"/>
      <c r="I521" s="359"/>
      <c r="K521" s="359"/>
      <c r="L521" s="359"/>
    </row>
    <row r="522" spans="1:12" ht="18">
      <c r="A522" s="471"/>
      <c r="B522" s="471"/>
      <c r="C522" s="325"/>
      <c r="D522" s="325"/>
      <c r="E522" s="325"/>
      <c r="F522" s="325"/>
      <c r="G522" s="325"/>
      <c r="H522" s="359"/>
      <c r="I522" s="359"/>
      <c r="K522" s="359"/>
      <c r="L522" s="359"/>
    </row>
    <row r="523" spans="1:12" ht="18">
      <c r="A523" s="472"/>
      <c r="B523" s="472"/>
      <c r="C523" s="325"/>
      <c r="D523" s="325"/>
      <c r="E523" s="325"/>
      <c r="F523" s="325"/>
      <c r="G523" s="325"/>
      <c r="H523" s="359"/>
      <c r="I523" s="359"/>
      <c r="K523" s="359"/>
      <c r="L523" s="359"/>
    </row>
    <row r="524" spans="1:12" ht="18">
      <c r="A524" s="472"/>
      <c r="B524" s="472"/>
      <c r="C524" s="325"/>
      <c r="D524" s="325"/>
      <c r="E524" s="325"/>
      <c r="F524" s="325"/>
      <c r="G524" s="325"/>
      <c r="H524" s="359"/>
      <c r="I524" s="359"/>
      <c r="K524" s="359"/>
      <c r="L524" s="359"/>
    </row>
    <row r="525" spans="1:12" ht="18">
      <c r="A525" s="472"/>
      <c r="B525" s="472"/>
      <c r="C525" s="325"/>
      <c r="D525" s="325"/>
      <c r="E525" s="325"/>
      <c r="F525" s="325"/>
      <c r="G525" s="325"/>
      <c r="H525" s="359"/>
      <c r="I525" s="359"/>
      <c r="K525" s="359"/>
      <c r="L525" s="359"/>
    </row>
    <row r="526" spans="1:12" ht="18">
      <c r="A526" s="474"/>
      <c r="B526" s="474"/>
      <c r="C526" s="325"/>
      <c r="D526" s="325"/>
      <c r="E526" s="325"/>
      <c r="F526" s="325"/>
      <c r="G526" s="325"/>
      <c r="H526" s="359"/>
      <c r="I526" s="359"/>
      <c r="K526" s="359"/>
      <c r="L526" s="359"/>
    </row>
    <row r="527" spans="1:12" ht="18">
      <c r="A527" s="472"/>
      <c r="B527" s="472"/>
      <c r="C527" s="325"/>
      <c r="D527" s="325"/>
      <c r="E527" s="325"/>
      <c r="F527" s="325"/>
      <c r="G527" s="325"/>
      <c r="H527" s="359"/>
      <c r="I527" s="359"/>
      <c r="K527" s="359"/>
      <c r="L527" s="359"/>
    </row>
    <row r="528" spans="1:12" ht="18">
      <c r="A528" s="472"/>
      <c r="B528" s="472"/>
      <c r="C528" s="325"/>
      <c r="D528" s="325"/>
      <c r="E528" s="325"/>
      <c r="F528" s="325"/>
      <c r="G528" s="325"/>
      <c r="H528" s="359"/>
      <c r="I528" s="359"/>
      <c r="K528" s="359"/>
      <c r="L528" s="359"/>
    </row>
    <row r="529" spans="1:12" ht="18">
      <c r="A529" s="472"/>
      <c r="B529" s="472"/>
      <c r="C529" s="325"/>
      <c r="D529" s="325"/>
      <c r="E529" s="325"/>
      <c r="F529" s="325"/>
      <c r="G529" s="325"/>
      <c r="H529" s="359"/>
      <c r="I529" s="359"/>
      <c r="K529" s="359"/>
      <c r="L529" s="359"/>
    </row>
    <row r="530" spans="1:12" s="353" customFormat="1" ht="18">
      <c r="A530" s="360"/>
      <c r="B530" s="360"/>
      <c r="C530" s="325"/>
      <c r="D530" s="325"/>
      <c r="E530" s="325"/>
      <c r="F530" s="325"/>
      <c r="G530" s="325"/>
      <c r="H530" s="359"/>
      <c r="I530" s="359"/>
      <c r="K530" s="359"/>
      <c r="L530" s="359"/>
    </row>
    <row r="531" spans="1:12" s="353" customFormat="1" ht="18">
      <c r="A531" s="476"/>
      <c r="B531" s="476"/>
      <c r="C531" s="325"/>
      <c r="D531" s="325"/>
      <c r="E531" s="325"/>
      <c r="F531" s="491"/>
      <c r="G531" s="325"/>
      <c r="H531" s="359"/>
      <c r="I531" s="359"/>
      <c r="K531" s="359"/>
      <c r="L531" s="359"/>
    </row>
    <row r="532" spans="1:12" s="353" customFormat="1" ht="18">
      <c r="A532" s="471"/>
      <c r="B532" s="471"/>
      <c r="C532" s="325"/>
      <c r="D532" s="325"/>
      <c r="E532" s="325"/>
      <c r="F532" s="325"/>
      <c r="G532" s="325"/>
      <c r="H532" s="359"/>
      <c r="I532" s="359"/>
      <c r="K532" s="359"/>
      <c r="L532" s="359"/>
    </row>
    <row r="533" spans="1:12" s="353" customFormat="1" ht="18">
      <c r="A533" s="472"/>
      <c r="B533" s="472"/>
      <c r="C533" s="325"/>
      <c r="D533" s="325"/>
      <c r="E533" s="325"/>
      <c r="F533" s="325"/>
      <c r="G533" s="325"/>
      <c r="H533" s="359"/>
      <c r="I533" s="359"/>
      <c r="K533" s="359"/>
      <c r="L533" s="359"/>
    </row>
    <row r="534" spans="1:12" s="353" customFormat="1" ht="18">
      <c r="A534" s="472"/>
      <c r="B534" s="472"/>
      <c r="C534" s="325"/>
      <c r="D534" s="325"/>
      <c r="E534" s="325"/>
      <c r="F534" s="325"/>
      <c r="G534" s="325"/>
      <c r="H534" s="359"/>
      <c r="I534" s="359"/>
      <c r="K534" s="359"/>
      <c r="L534" s="359"/>
    </row>
    <row r="535" spans="1:12" s="353" customFormat="1" ht="18">
      <c r="A535" s="472"/>
      <c r="B535" s="472"/>
      <c r="C535" s="325"/>
      <c r="D535" s="325"/>
      <c r="E535" s="325"/>
      <c r="F535" s="325"/>
      <c r="G535" s="325"/>
      <c r="H535" s="359"/>
      <c r="I535" s="359"/>
      <c r="K535" s="359"/>
      <c r="L535" s="359"/>
    </row>
    <row r="536" spans="1:12" ht="18">
      <c r="A536" s="492"/>
      <c r="B536" s="492"/>
      <c r="C536" s="492"/>
      <c r="D536" s="493"/>
      <c r="E536" s="493"/>
      <c r="F536" s="492"/>
      <c r="G536" s="492"/>
      <c r="H536" s="326"/>
      <c r="I536" s="326"/>
      <c r="K536" s="326"/>
      <c r="L536" s="326"/>
    </row>
    <row r="537" spans="1:12" ht="18">
      <c r="A537" s="492"/>
      <c r="B537" s="492"/>
      <c r="C537" s="492"/>
      <c r="D537" s="493"/>
      <c r="E537" s="493"/>
      <c r="F537" s="492"/>
      <c r="G537" s="492"/>
      <c r="H537" s="326"/>
      <c r="I537" s="326"/>
      <c r="K537" s="326"/>
      <c r="L537" s="326"/>
    </row>
    <row r="538" spans="1:12" ht="18">
      <c r="A538" s="492"/>
      <c r="B538" s="492"/>
      <c r="C538" s="492"/>
      <c r="D538" s="493"/>
      <c r="E538" s="493"/>
      <c r="F538" s="492"/>
      <c r="G538" s="492"/>
      <c r="H538" s="494"/>
      <c r="I538" s="494"/>
      <c r="K538" s="494"/>
      <c r="L538" s="494"/>
    </row>
    <row r="539" spans="1:12" ht="18">
      <c r="A539" s="492"/>
      <c r="B539" s="492"/>
      <c r="C539" s="492"/>
      <c r="D539" s="493"/>
      <c r="E539" s="493"/>
      <c r="F539" s="492"/>
      <c r="G539" s="492"/>
      <c r="H539" s="326"/>
      <c r="I539" s="326"/>
      <c r="K539" s="326"/>
      <c r="L539" s="326"/>
    </row>
    <row r="540" spans="1:12" ht="18">
      <c r="A540" s="492"/>
      <c r="B540" s="492"/>
      <c r="C540" s="492"/>
      <c r="D540" s="493"/>
      <c r="E540" s="493"/>
      <c r="F540" s="492"/>
      <c r="G540" s="492"/>
      <c r="H540" s="326"/>
      <c r="I540" s="326"/>
      <c r="K540" s="326"/>
      <c r="L540" s="326"/>
    </row>
    <row r="541" spans="1:12" ht="18">
      <c r="A541" s="492"/>
      <c r="B541" s="492"/>
      <c r="C541" s="492"/>
      <c r="D541" s="493"/>
      <c r="E541" s="493"/>
      <c r="F541" s="492"/>
      <c r="G541" s="492"/>
      <c r="H541" s="326"/>
      <c r="I541" s="326"/>
      <c r="K541" s="326"/>
      <c r="L541" s="326"/>
    </row>
    <row r="542" spans="1:12" ht="18">
      <c r="A542" s="492"/>
      <c r="B542" s="492"/>
      <c r="C542" s="492"/>
      <c r="D542" s="493"/>
      <c r="E542" s="493"/>
      <c r="F542" s="492"/>
      <c r="G542" s="492"/>
      <c r="H542" s="326"/>
      <c r="I542" s="326"/>
      <c r="K542" s="326"/>
      <c r="L542" s="326"/>
    </row>
    <row r="543" spans="1:12" ht="18">
      <c r="A543" s="492"/>
      <c r="B543" s="492"/>
      <c r="C543" s="492"/>
      <c r="D543" s="493"/>
      <c r="E543" s="493"/>
      <c r="F543" s="492"/>
      <c r="G543" s="492"/>
      <c r="H543" s="326"/>
      <c r="I543" s="326"/>
      <c r="K543" s="326"/>
      <c r="L543" s="326"/>
    </row>
    <row r="544" spans="1:12" ht="18">
      <c r="A544" s="492"/>
      <c r="B544" s="492"/>
      <c r="C544" s="492"/>
      <c r="D544" s="493"/>
      <c r="E544" s="493"/>
      <c r="F544" s="492"/>
      <c r="G544" s="492"/>
      <c r="H544" s="326"/>
      <c r="I544" s="326"/>
      <c r="K544" s="326"/>
      <c r="L544" s="326"/>
    </row>
    <row r="545" spans="1:12" ht="18">
      <c r="A545" s="492"/>
      <c r="B545" s="492"/>
      <c r="C545" s="492"/>
      <c r="D545" s="493"/>
      <c r="E545" s="493"/>
      <c r="F545" s="492"/>
      <c r="G545" s="492"/>
      <c r="H545" s="326"/>
      <c r="I545" s="326"/>
      <c r="K545" s="326"/>
      <c r="L545" s="326"/>
    </row>
    <row r="546" spans="1:12" ht="18">
      <c r="A546" s="492"/>
      <c r="B546" s="492"/>
      <c r="C546" s="492"/>
      <c r="D546" s="493"/>
      <c r="E546" s="493"/>
      <c r="F546" s="492"/>
      <c r="G546" s="492"/>
      <c r="H546" s="326"/>
      <c r="I546" s="326"/>
      <c r="K546" s="326"/>
      <c r="L546" s="326"/>
    </row>
    <row r="547" spans="1:12" ht="18">
      <c r="A547" s="492"/>
      <c r="B547" s="492"/>
      <c r="C547" s="492"/>
      <c r="D547" s="493"/>
      <c r="E547" s="493"/>
      <c r="F547" s="492"/>
      <c r="G547" s="492"/>
      <c r="H547" s="326"/>
      <c r="I547" s="326"/>
      <c r="K547" s="326"/>
      <c r="L547" s="326"/>
    </row>
    <row r="548" spans="1:12" ht="18">
      <c r="A548" s="492"/>
      <c r="B548" s="492"/>
      <c r="C548" s="492"/>
      <c r="D548" s="493"/>
      <c r="E548" s="493"/>
      <c r="F548" s="492"/>
      <c r="G548" s="492"/>
      <c r="H548" s="326"/>
      <c r="I548" s="326"/>
      <c r="K548" s="326"/>
      <c r="L548" s="326"/>
    </row>
    <row r="549" spans="1:12" ht="18">
      <c r="A549" s="492"/>
      <c r="B549" s="492"/>
      <c r="C549" s="492"/>
      <c r="D549" s="493"/>
      <c r="E549" s="493"/>
      <c r="F549" s="492"/>
      <c r="G549" s="492"/>
      <c r="H549" s="326"/>
      <c r="I549" s="326"/>
      <c r="K549" s="326"/>
      <c r="L549" s="326"/>
    </row>
    <row r="550" spans="1:12" ht="18">
      <c r="A550" s="492"/>
      <c r="B550" s="492"/>
      <c r="C550" s="492"/>
      <c r="D550" s="493"/>
      <c r="E550" s="493"/>
      <c r="F550" s="492"/>
      <c r="G550" s="492"/>
      <c r="H550" s="326"/>
      <c r="I550" s="326"/>
      <c r="K550" s="326"/>
      <c r="L550" s="326"/>
    </row>
    <row r="551" spans="1:12" ht="18">
      <c r="A551" s="492"/>
      <c r="B551" s="492"/>
      <c r="C551" s="492"/>
      <c r="D551" s="493"/>
      <c r="E551" s="493"/>
      <c r="F551" s="492"/>
      <c r="G551" s="492"/>
      <c r="H551" s="326"/>
      <c r="I551" s="326"/>
      <c r="K551" s="326"/>
      <c r="L551" s="326"/>
    </row>
    <row r="552" spans="1:12" ht="18">
      <c r="A552" s="492"/>
      <c r="B552" s="492"/>
      <c r="C552" s="492"/>
      <c r="D552" s="493"/>
      <c r="E552" s="493"/>
      <c r="F552" s="492"/>
      <c r="G552" s="492"/>
      <c r="H552" s="326"/>
      <c r="I552" s="326"/>
      <c r="K552" s="326"/>
      <c r="L552" s="326"/>
    </row>
    <row r="553" spans="1:12" ht="18">
      <c r="A553" s="492"/>
      <c r="B553" s="492"/>
      <c r="C553" s="492"/>
      <c r="D553" s="493"/>
      <c r="E553" s="493"/>
      <c r="F553" s="492"/>
      <c r="G553" s="492"/>
      <c r="H553" s="326"/>
      <c r="I553" s="326"/>
      <c r="K553" s="326"/>
      <c r="L553" s="326"/>
    </row>
    <row r="554" spans="1:12" ht="18">
      <c r="A554" s="492"/>
      <c r="B554" s="492"/>
      <c r="C554" s="492"/>
      <c r="D554" s="493"/>
      <c r="E554" s="493"/>
      <c r="F554" s="492"/>
      <c r="G554" s="492"/>
      <c r="H554" s="326"/>
      <c r="I554" s="326"/>
      <c r="K554" s="326"/>
      <c r="L554" s="326"/>
    </row>
    <row r="555" spans="1:12" ht="18">
      <c r="A555" s="492"/>
      <c r="B555" s="492"/>
      <c r="C555" s="492"/>
      <c r="D555" s="493"/>
      <c r="E555" s="493"/>
      <c r="F555" s="492"/>
      <c r="G555" s="492"/>
      <c r="H555" s="326"/>
      <c r="I555" s="326"/>
      <c r="K555" s="326"/>
      <c r="L555" s="326"/>
    </row>
    <row r="556" spans="1:12" ht="18">
      <c r="A556" s="492"/>
      <c r="B556" s="492"/>
      <c r="C556" s="492"/>
      <c r="D556" s="493"/>
      <c r="E556" s="493"/>
      <c r="F556" s="492"/>
      <c r="G556" s="492"/>
      <c r="H556" s="326"/>
      <c r="I556" s="326"/>
      <c r="K556" s="326"/>
      <c r="L556" s="326"/>
    </row>
    <row r="557" spans="1:12" ht="18">
      <c r="A557" s="492"/>
      <c r="B557" s="492"/>
      <c r="C557" s="492"/>
      <c r="D557" s="493"/>
      <c r="E557" s="493"/>
      <c r="F557" s="492"/>
      <c r="G557" s="492"/>
      <c r="H557" s="326"/>
      <c r="I557" s="326"/>
      <c r="K557" s="326"/>
      <c r="L557" s="326"/>
    </row>
    <row r="558" spans="1:12" ht="18">
      <c r="A558" s="492"/>
      <c r="B558" s="492"/>
      <c r="C558" s="492"/>
      <c r="D558" s="493"/>
      <c r="E558" s="493"/>
      <c r="F558" s="492"/>
      <c r="G558" s="492"/>
      <c r="H558" s="326"/>
      <c r="I558" s="326"/>
      <c r="K558" s="326"/>
      <c r="L558" s="326"/>
    </row>
    <row r="559" spans="1:12" ht="18">
      <c r="A559" s="492"/>
      <c r="B559" s="492"/>
      <c r="C559" s="492"/>
      <c r="D559" s="493"/>
      <c r="E559" s="493"/>
      <c r="F559" s="492"/>
      <c r="G559" s="492"/>
      <c r="H559" s="326"/>
      <c r="I559" s="326"/>
      <c r="K559" s="326"/>
      <c r="L559" s="326"/>
    </row>
    <row r="560" spans="1:12" ht="18">
      <c r="A560" s="492"/>
      <c r="B560" s="492"/>
      <c r="C560" s="492"/>
      <c r="D560" s="493"/>
      <c r="E560" s="493"/>
      <c r="F560" s="492"/>
      <c r="G560" s="492"/>
      <c r="H560" s="326"/>
      <c r="I560" s="326"/>
      <c r="K560" s="326"/>
      <c r="L560" s="326"/>
    </row>
    <row r="561" spans="1:12" ht="18">
      <c r="A561" s="492"/>
      <c r="B561" s="492"/>
      <c r="C561" s="492"/>
      <c r="D561" s="493"/>
      <c r="E561" s="493"/>
      <c r="F561" s="492"/>
      <c r="G561" s="492"/>
      <c r="H561" s="326"/>
      <c r="I561" s="326"/>
      <c r="K561" s="326"/>
      <c r="L561" s="326"/>
    </row>
    <row r="562" spans="1:12" ht="18">
      <c r="A562" s="492"/>
      <c r="B562" s="492"/>
      <c r="C562" s="492"/>
      <c r="D562" s="493"/>
      <c r="E562" s="493"/>
      <c r="F562" s="492"/>
      <c r="G562" s="492"/>
      <c r="H562" s="326"/>
      <c r="I562" s="326"/>
      <c r="K562" s="326"/>
      <c r="L562" s="326"/>
    </row>
    <row r="563" spans="1:12" ht="18">
      <c r="A563" s="492"/>
      <c r="B563" s="492"/>
      <c r="C563" s="492"/>
      <c r="D563" s="493"/>
      <c r="E563" s="493"/>
      <c r="F563" s="492"/>
      <c r="G563" s="492"/>
      <c r="H563" s="326"/>
      <c r="I563" s="326"/>
      <c r="K563" s="326"/>
      <c r="L563" s="326"/>
    </row>
    <row r="564" spans="1:12" ht="18">
      <c r="A564" s="492"/>
      <c r="B564" s="492"/>
      <c r="C564" s="492"/>
      <c r="D564" s="493"/>
      <c r="E564" s="493"/>
      <c r="F564" s="492"/>
      <c r="G564" s="492"/>
      <c r="H564" s="326"/>
      <c r="I564" s="326"/>
      <c r="K564" s="326"/>
      <c r="L564" s="326"/>
    </row>
    <row r="565" spans="1:12" ht="18">
      <c r="A565" s="492"/>
      <c r="B565" s="492"/>
      <c r="C565" s="492"/>
      <c r="D565" s="493"/>
      <c r="E565" s="493"/>
      <c r="F565" s="492"/>
      <c r="G565" s="492"/>
      <c r="H565" s="326"/>
      <c r="I565" s="326"/>
      <c r="K565" s="326"/>
      <c r="L565" s="326"/>
    </row>
    <row r="566" spans="1:12" ht="17.25">
      <c r="A566" s="353"/>
      <c r="B566" s="353"/>
      <c r="D566" s="495"/>
      <c r="E566" s="495"/>
      <c r="F566" s="353"/>
      <c r="G566" s="353"/>
      <c r="H566" s="496"/>
      <c r="I566" s="496"/>
      <c r="K566" s="496"/>
      <c r="L566" s="496"/>
    </row>
    <row r="567" spans="1:12" ht="17.25">
      <c r="A567" s="353"/>
      <c r="B567" s="353"/>
      <c r="D567" s="495"/>
      <c r="E567" s="495"/>
      <c r="F567" s="353"/>
      <c r="G567" s="353"/>
      <c r="H567" s="496"/>
      <c r="I567" s="496"/>
      <c r="K567" s="496"/>
      <c r="L567" s="496"/>
    </row>
    <row r="568" spans="1:12" ht="17.25">
      <c r="A568" s="353"/>
      <c r="B568" s="353"/>
      <c r="D568" s="495"/>
      <c r="E568" s="495"/>
      <c r="F568" s="353"/>
      <c r="G568" s="353"/>
      <c r="H568" s="496"/>
      <c r="I568" s="496"/>
      <c r="K568" s="496"/>
      <c r="L568" s="496"/>
    </row>
  </sheetData>
  <sheetProtection/>
  <mergeCells count="18">
    <mergeCell ref="A24:I24"/>
    <mergeCell ref="A26:A27"/>
    <mergeCell ref="C26:G26"/>
    <mergeCell ref="N26:O26"/>
    <mergeCell ref="P26:Q26"/>
    <mergeCell ref="D2:I2"/>
    <mergeCell ref="D3:J3"/>
    <mergeCell ref="D4:K4"/>
    <mergeCell ref="D5:J5"/>
    <mergeCell ref="D6:I6"/>
    <mergeCell ref="F14:K14"/>
    <mergeCell ref="F20:L20"/>
    <mergeCell ref="F21:K21"/>
    <mergeCell ref="F22:K22"/>
    <mergeCell ref="F15:L15"/>
    <mergeCell ref="F16:K16"/>
    <mergeCell ref="F17:K17"/>
    <mergeCell ref="F19:H19"/>
  </mergeCells>
  <printOptions/>
  <pageMargins left="0.984251968503937" right="0.2362204724409449" top="0.7480314960629921" bottom="0.7480314960629921" header="0.31496062992125984" footer="0.31496062992125984"/>
  <pageSetup firstPageNumber="127" useFirstPageNumber="1" horizontalDpi="600" verticalDpi="600" orientation="portrait" paperSize="9" scale="94" r:id="rId1"/>
  <rowBreaks count="2" manualBreakCount="2">
    <brk id="131" max="8" man="1"/>
    <brk id="213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M570"/>
  <sheetViews>
    <sheetView zoomScaleSheetLayoutView="90" workbookViewId="0" topLeftCell="A14">
      <selection activeCell="A32" sqref="A32"/>
    </sheetView>
  </sheetViews>
  <sheetFormatPr defaultColWidth="9.125" defaultRowHeight="12.75"/>
  <cols>
    <col min="1" max="1" width="46.50390625" style="418" customWidth="1"/>
    <col min="2" max="2" width="5.50390625" style="418" hidden="1" customWidth="1"/>
    <col min="3" max="3" width="11.00390625" style="505" hidden="1" customWidth="1"/>
    <col min="4" max="4" width="6.50390625" style="501" customWidth="1"/>
    <col min="5" max="5" width="6.125" style="501" customWidth="1"/>
    <col min="6" max="6" width="13.125" style="418" customWidth="1"/>
    <col min="7" max="7" width="6.50390625" style="418" customWidth="1"/>
    <col min="8" max="8" width="9.625" style="504" customWidth="1"/>
    <col min="9" max="9" width="9.125" style="504" customWidth="1"/>
    <col min="10" max="13" width="9.125" style="418" customWidth="1"/>
    <col min="14" max="16384" width="9.125" style="418" customWidth="1"/>
  </cols>
  <sheetData>
    <row r="1" spans="4:7" s="84" customFormat="1" ht="47.25" customHeight="1" hidden="1">
      <c r="D1" s="85"/>
      <c r="G1" s="235"/>
    </row>
    <row r="2" spans="4:9" s="84" customFormat="1" ht="15" customHeight="1" hidden="1">
      <c r="D2" s="748" t="s">
        <v>85</v>
      </c>
      <c r="E2" s="749"/>
      <c r="F2" s="749"/>
      <c r="G2" s="749"/>
      <c r="H2" s="749"/>
      <c r="I2" s="749"/>
    </row>
    <row r="3" spans="4:9" s="84" customFormat="1" ht="12.75" customHeight="1" hidden="1">
      <c r="D3" s="800" t="s">
        <v>264</v>
      </c>
      <c r="E3" s="747"/>
      <c r="F3" s="747"/>
      <c r="G3" s="747"/>
      <c r="H3" s="747"/>
      <c r="I3" s="747"/>
    </row>
    <row r="4" spans="4:9" s="84" customFormat="1" ht="15" customHeight="1" hidden="1">
      <c r="D4" s="748"/>
      <c r="E4" s="780"/>
      <c r="F4" s="780"/>
      <c r="G4" s="780"/>
      <c r="H4" s="780"/>
      <c r="I4" s="780"/>
    </row>
    <row r="5" spans="4:9" s="84" customFormat="1" ht="15" customHeight="1" hidden="1">
      <c r="D5" s="748" t="s">
        <v>521</v>
      </c>
      <c r="E5" s="780"/>
      <c r="F5" s="780"/>
      <c r="G5" s="780"/>
      <c r="H5" s="780"/>
      <c r="I5" s="780"/>
    </row>
    <row r="6" spans="4:9" s="84" customFormat="1" ht="15" customHeight="1" hidden="1">
      <c r="D6" s="751" t="s">
        <v>533</v>
      </c>
      <c r="E6" s="780"/>
      <c r="F6" s="780"/>
      <c r="G6" s="780"/>
      <c r="H6" s="780"/>
      <c r="I6" s="780"/>
    </row>
    <row r="7" spans="4:9" s="84" customFormat="1" ht="15" customHeight="1" hidden="1">
      <c r="D7" s="85"/>
      <c r="E7" s="499"/>
      <c r="F7" s="499"/>
      <c r="G7" s="499"/>
      <c r="H7" s="499"/>
      <c r="I7" s="499"/>
    </row>
    <row r="8" spans="4:9" s="84" customFormat="1" ht="15" customHeight="1" hidden="1">
      <c r="D8" s="85"/>
      <c r="E8" s="499"/>
      <c r="F8" s="499"/>
      <c r="G8" s="499"/>
      <c r="H8" s="499"/>
      <c r="I8" s="499"/>
    </row>
    <row r="9" spans="4:9" s="84" customFormat="1" ht="15" customHeight="1" hidden="1">
      <c r="D9" s="85"/>
      <c r="E9" s="499"/>
      <c r="F9" s="499"/>
      <c r="G9" s="499"/>
      <c r="H9" s="499"/>
      <c r="I9" s="499"/>
    </row>
    <row r="10" spans="4:9" s="84" customFormat="1" ht="15" customHeight="1" hidden="1">
      <c r="D10" s="85"/>
      <c r="E10" s="499"/>
      <c r="F10" s="499"/>
      <c r="G10" s="499"/>
      <c r="H10" s="499"/>
      <c r="I10" s="499"/>
    </row>
    <row r="11" spans="4:7" s="84" customFormat="1" ht="12.75" customHeight="1" hidden="1">
      <c r="D11" s="85"/>
      <c r="G11" s="235"/>
    </row>
    <row r="12" spans="4:7" s="84" customFormat="1" ht="15" customHeight="1" hidden="1">
      <c r="D12" s="85"/>
      <c r="G12" s="235"/>
    </row>
    <row r="13" spans="1:9" s="84" customFormat="1" ht="15" customHeight="1" hidden="1">
      <c r="A13" s="124"/>
      <c r="B13" s="124"/>
      <c r="C13" s="124"/>
      <c r="D13" s="412" t="s">
        <v>42</v>
      </c>
      <c r="E13" s="412"/>
      <c r="F13" s="412"/>
      <c r="G13" s="413"/>
      <c r="H13" s="124"/>
      <c r="I13" s="124"/>
    </row>
    <row r="14" spans="1:9" s="84" customFormat="1" ht="15" customHeight="1">
      <c r="A14" s="124"/>
      <c r="B14" s="124"/>
      <c r="C14" s="124"/>
      <c r="D14" s="412"/>
      <c r="E14" s="412"/>
      <c r="F14" s="412"/>
      <c r="G14" s="413"/>
      <c r="H14" s="124"/>
      <c r="I14" s="124"/>
    </row>
    <row r="15" spans="1:12" s="84" customFormat="1" ht="15" customHeight="1">
      <c r="A15" s="124"/>
      <c r="B15" s="124"/>
      <c r="C15" s="124"/>
      <c r="D15" s="412"/>
      <c r="E15" s="412"/>
      <c r="F15" s="796" t="s">
        <v>85</v>
      </c>
      <c r="G15" s="797"/>
      <c r="H15" s="797"/>
      <c r="I15" s="797"/>
      <c r="J15" s="499"/>
      <c r="K15" s="499"/>
      <c r="L15" s="718"/>
    </row>
    <row r="16" spans="1:12" s="84" customFormat="1" ht="15" customHeight="1">
      <c r="A16" s="124"/>
      <c r="B16" s="124"/>
      <c r="C16" s="124"/>
      <c r="D16" s="412"/>
      <c r="E16" s="412"/>
      <c r="F16" s="798" t="s">
        <v>264</v>
      </c>
      <c r="G16" s="799"/>
      <c r="H16" s="799"/>
      <c r="I16" s="799"/>
      <c r="J16" s="394"/>
      <c r="K16" s="394"/>
      <c r="L16" s="394"/>
    </row>
    <row r="17" spans="1:12" s="84" customFormat="1" ht="15" customHeight="1">
      <c r="A17" s="124"/>
      <c r="B17" s="124"/>
      <c r="C17" s="124"/>
      <c r="D17" s="412"/>
      <c r="E17" s="412"/>
      <c r="F17" s="798" t="s">
        <v>504</v>
      </c>
      <c r="G17" s="799"/>
      <c r="H17" s="799"/>
      <c r="I17" s="799"/>
      <c r="J17" s="394"/>
      <c r="K17" s="394"/>
      <c r="L17" s="394"/>
    </row>
    <row r="18" spans="1:12" s="84" customFormat="1" ht="15" customHeight="1">
      <c r="A18" s="124"/>
      <c r="B18" s="124"/>
      <c r="C18" s="124"/>
      <c r="D18" s="412"/>
      <c r="E18" s="412"/>
      <c r="F18" s="796" t="s">
        <v>692</v>
      </c>
      <c r="G18" s="797"/>
      <c r="H18" s="797"/>
      <c r="I18" s="797"/>
      <c r="J18" s="499"/>
      <c r="K18" s="499"/>
      <c r="L18" s="718"/>
    </row>
    <row r="19" spans="1:9" s="84" customFormat="1" ht="15" customHeight="1" hidden="1">
      <c r="A19" s="124"/>
      <c r="B19" s="124"/>
      <c r="C19" s="124"/>
      <c r="D19" s="412"/>
      <c r="E19" s="412"/>
      <c r="F19" s="412"/>
      <c r="G19" s="413"/>
      <c r="H19" s="124"/>
      <c r="I19" s="124"/>
    </row>
    <row r="20" spans="1:9" s="84" customFormat="1" ht="16.5" customHeight="1">
      <c r="A20" s="25"/>
      <c r="B20" s="25"/>
      <c r="C20" s="25"/>
      <c r="D20" s="796" t="s">
        <v>518</v>
      </c>
      <c r="E20" s="796"/>
      <c r="F20" s="796"/>
      <c r="G20" s="796"/>
      <c r="H20" s="796"/>
      <c r="I20" s="796"/>
    </row>
    <row r="21" spans="1:9" s="84" customFormat="1" ht="15" customHeight="1">
      <c r="A21" s="25"/>
      <c r="B21" s="25"/>
      <c r="C21" s="25"/>
      <c r="D21" s="796" t="s">
        <v>264</v>
      </c>
      <c r="E21" s="796"/>
      <c r="F21" s="796"/>
      <c r="G21" s="796"/>
      <c r="H21" s="796"/>
      <c r="I21" s="796"/>
    </row>
    <row r="22" spans="1:9" s="84" customFormat="1" ht="12.75" customHeight="1">
      <c r="A22" s="25"/>
      <c r="B22" s="25"/>
      <c r="C22" s="25"/>
      <c r="D22" s="796" t="s">
        <v>541</v>
      </c>
      <c r="E22" s="796"/>
      <c r="F22" s="796"/>
      <c r="G22" s="796"/>
      <c r="H22" s="796"/>
      <c r="I22" s="796"/>
    </row>
    <row r="23" spans="1:9" s="84" customFormat="1" ht="15" customHeight="1">
      <c r="A23" s="25"/>
      <c r="B23" s="25"/>
      <c r="C23" s="25"/>
      <c r="D23" s="796" t="s">
        <v>652</v>
      </c>
      <c r="E23" s="796"/>
      <c r="F23" s="796"/>
      <c r="G23" s="796"/>
      <c r="H23" s="796"/>
      <c r="I23" s="796"/>
    </row>
    <row r="24" spans="1:9" s="84" customFormat="1" ht="15">
      <c r="A24" s="25"/>
      <c r="B24" s="25"/>
      <c r="C24" s="25"/>
      <c r="D24" s="805"/>
      <c r="E24" s="805"/>
      <c r="F24" s="805"/>
      <c r="G24" s="805"/>
      <c r="H24" s="805"/>
      <c r="I24" s="805"/>
    </row>
    <row r="25" spans="1:13" ht="48" customHeight="1">
      <c r="A25" s="782" t="s">
        <v>591</v>
      </c>
      <c r="B25" s="782"/>
      <c r="C25" s="782"/>
      <c r="D25" s="782"/>
      <c r="E25" s="782"/>
      <c r="F25" s="782"/>
      <c r="G25" s="782"/>
      <c r="H25" s="782"/>
      <c r="I25" s="806"/>
      <c r="L25" s="500"/>
      <c r="M25" s="500"/>
    </row>
    <row r="26" spans="1:9" ht="17.25" customHeight="1">
      <c r="A26" s="551"/>
      <c r="B26" s="551"/>
      <c r="C26" s="49"/>
      <c r="D26" s="552"/>
      <c r="E26" s="552"/>
      <c r="F26" s="553"/>
      <c r="G26" s="553"/>
      <c r="H26" s="70"/>
      <c r="I26" s="70"/>
    </row>
    <row r="27" spans="1:9" ht="29.25" customHeight="1">
      <c r="A27" s="801" t="s">
        <v>206</v>
      </c>
      <c r="B27" s="554"/>
      <c r="C27" s="802" t="s">
        <v>123</v>
      </c>
      <c r="D27" s="802"/>
      <c r="E27" s="802"/>
      <c r="F27" s="802"/>
      <c r="G27" s="802"/>
      <c r="H27" s="803" t="s">
        <v>587</v>
      </c>
      <c r="I27" s="804"/>
    </row>
    <row r="28" spans="1:9" ht="20.25" customHeight="1">
      <c r="A28" s="801"/>
      <c r="B28" s="554"/>
      <c r="C28" s="556" t="s">
        <v>124</v>
      </c>
      <c r="D28" s="557" t="s">
        <v>662</v>
      </c>
      <c r="E28" s="556" t="s">
        <v>663</v>
      </c>
      <c r="F28" s="556" t="s">
        <v>154</v>
      </c>
      <c r="G28" s="556" t="s">
        <v>155</v>
      </c>
      <c r="H28" s="556">
        <v>2022</v>
      </c>
      <c r="I28" s="556">
        <v>2023</v>
      </c>
    </row>
    <row r="29" spans="1:9" s="504" customFormat="1" ht="15" customHeight="1">
      <c r="A29" s="554">
        <v>1</v>
      </c>
      <c r="B29" s="554"/>
      <c r="C29" s="558">
        <v>2</v>
      </c>
      <c r="D29" s="554">
        <v>2</v>
      </c>
      <c r="E29" s="554">
        <v>3</v>
      </c>
      <c r="F29" s="554">
        <v>4</v>
      </c>
      <c r="G29" s="554">
        <v>5</v>
      </c>
      <c r="H29" s="554">
        <v>6</v>
      </c>
      <c r="I29" s="554">
        <v>7</v>
      </c>
    </row>
    <row r="30" spans="1:9" s="505" customFormat="1" ht="15">
      <c r="A30" s="559" t="s">
        <v>28</v>
      </c>
      <c r="B30" s="560"/>
      <c r="C30" s="45" t="s">
        <v>245</v>
      </c>
      <c r="D30" s="45"/>
      <c r="E30" s="45"/>
      <c r="F30" s="45"/>
      <c r="G30" s="46"/>
      <c r="H30" s="561">
        <f>H31+H104+H130+H136+H160+H222+H245+H251+H256+0.01</f>
        <v>9672.400000000001</v>
      </c>
      <c r="I30" s="561">
        <f>I31+I104+I115+I130+I136+I160+I214+I222+I245+I251+I256+0.01</f>
        <v>9283.369999999999</v>
      </c>
    </row>
    <row r="31" spans="1:9" s="505" customFormat="1" ht="15">
      <c r="A31" s="559" t="s">
        <v>15</v>
      </c>
      <c r="B31" s="560"/>
      <c r="C31" s="45" t="s">
        <v>245</v>
      </c>
      <c r="D31" s="45" t="s">
        <v>211</v>
      </c>
      <c r="E31" s="45"/>
      <c r="F31" s="45"/>
      <c r="G31" s="46"/>
      <c r="H31" s="561">
        <f>H32+H42+H78+H83+H74</f>
        <v>5270.469999999999</v>
      </c>
      <c r="I31" s="561">
        <f>I32+I42+I78+I83+I74</f>
        <v>5237.79</v>
      </c>
    </row>
    <row r="32" spans="1:9" ht="39">
      <c r="A32" s="562" t="s">
        <v>50</v>
      </c>
      <c r="B32" s="254"/>
      <c r="C32" s="45" t="s">
        <v>245</v>
      </c>
      <c r="D32" s="45" t="s">
        <v>211</v>
      </c>
      <c r="E32" s="45" t="s">
        <v>212</v>
      </c>
      <c r="F32" s="45"/>
      <c r="G32" s="46"/>
      <c r="H32" s="561">
        <f>H33</f>
        <v>802.24</v>
      </c>
      <c r="I32" s="561">
        <f>I33</f>
        <v>802.24</v>
      </c>
    </row>
    <row r="33" spans="1:9" ht="26.25">
      <c r="A33" s="562" t="s">
        <v>52</v>
      </c>
      <c r="B33" s="254"/>
      <c r="C33" s="45" t="s">
        <v>245</v>
      </c>
      <c r="D33" s="45" t="s">
        <v>211</v>
      </c>
      <c r="E33" s="45" t="s">
        <v>212</v>
      </c>
      <c r="F33" s="45" t="s">
        <v>453</v>
      </c>
      <c r="G33" s="46"/>
      <c r="H33" s="561">
        <f>H34</f>
        <v>802.24</v>
      </c>
      <c r="I33" s="561">
        <f>I34</f>
        <v>802.24</v>
      </c>
    </row>
    <row r="34" spans="1:9" ht="19.5" customHeight="1">
      <c r="A34" s="671" t="s">
        <v>213</v>
      </c>
      <c r="B34" s="672"/>
      <c r="C34" s="45" t="s">
        <v>245</v>
      </c>
      <c r="D34" s="45" t="s">
        <v>211</v>
      </c>
      <c r="E34" s="45" t="s">
        <v>212</v>
      </c>
      <c r="F34" s="45" t="s">
        <v>440</v>
      </c>
      <c r="G34" s="46"/>
      <c r="H34" s="561">
        <f>H35+H37+H39</f>
        <v>802.24</v>
      </c>
      <c r="I34" s="561">
        <f>I35+I37+I39</f>
        <v>802.24</v>
      </c>
    </row>
    <row r="35" spans="1:9" ht="26.25" hidden="1">
      <c r="A35" s="564" t="s">
        <v>442</v>
      </c>
      <c r="B35" s="255"/>
      <c r="C35" s="46" t="s">
        <v>245</v>
      </c>
      <c r="D35" s="46" t="s">
        <v>211</v>
      </c>
      <c r="E35" s="46" t="s">
        <v>212</v>
      </c>
      <c r="F35" s="46" t="s">
        <v>441</v>
      </c>
      <c r="G35" s="46"/>
      <c r="H35" s="565">
        <f>H36</f>
        <v>0</v>
      </c>
      <c r="I35" s="565">
        <f>I36</f>
        <v>0</v>
      </c>
    </row>
    <row r="36" spans="1:9" ht="66" hidden="1">
      <c r="A36" s="564" t="s">
        <v>198</v>
      </c>
      <c r="B36" s="255"/>
      <c r="C36" s="46" t="s">
        <v>245</v>
      </c>
      <c r="D36" s="46" t="s">
        <v>211</v>
      </c>
      <c r="E36" s="46" t="s">
        <v>212</v>
      </c>
      <c r="F36" s="46" t="s">
        <v>441</v>
      </c>
      <c r="G36" s="46" t="s">
        <v>199</v>
      </c>
      <c r="H36" s="565"/>
      <c r="I36" s="565"/>
    </row>
    <row r="37" spans="1:9" ht="26.25">
      <c r="A37" s="566" t="s">
        <v>444</v>
      </c>
      <c r="B37" s="44"/>
      <c r="C37" s="46" t="s">
        <v>245</v>
      </c>
      <c r="D37" s="46" t="s">
        <v>211</v>
      </c>
      <c r="E37" s="46" t="s">
        <v>212</v>
      </c>
      <c r="F37" s="46" t="s">
        <v>443</v>
      </c>
      <c r="G37" s="46"/>
      <c r="H37" s="567">
        <f>H38</f>
        <v>802.24</v>
      </c>
      <c r="I37" s="567">
        <f>I38</f>
        <v>802.24</v>
      </c>
    </row>
    <row r="38" spans="1:9" ht="62.25" customHeight="1">
      <c r="A38" s="568" t="s">
        <v>198</v>
      </c>
      <c r="B38" s="569"/>
      <c r="C38" s="46" t="s">
        <v>245</v>
      </c>
      <c r="D38" s="46" t="s">
        <v>211</v>
      </c>
      <c r="E38" s="46" t="s">
        <v>212</v>
      </c>
      <c r="F38" s="46" t="s">
        <v>443</v>
      </c>
      <c r="G38" s="46" t="s">
        <v>199</v>
      </c>
      <c r="H38" s="565">
        <v>802.24</v>
      </c>
      <c r="I38" s="565">
        <v>802.24</v>
      </c>
    </row>
    <row r="39" spans="1:9" ht="39" hidden="1">
      <c r="A39" s="568" t="s">
        <v>348</v>
      </c>
      <c r="B39" s="569"/>
      <c r="C39" s="46" t="s">
        <v>245</v>
      </c>
      <c r="D39" s="46" t="s">
        <v>211</v>
      </c>
      <c r="E39" s="46" t="s">
        <v>212</v>
      </c>
      <c r="F39" s="46" t="s">
        <v>102</v>
      </c>
      <c r="G39" s="46"/>
      <c r="H39" s="565">
        <f>H40</f>
        <v>0</v>
      </c>
      <c r="I39" s="565">
        <f>I40</f>
        <v>0</v>
      </c>
    </row>
    <row r="40" spans="1:9" ht="75.75" customHeight="1" hidden="1">
      <c r="A40" s="568" t="s">
        <v>198</v>
      </c>
      <c r="B40" s="569"/>
      <c r="C40" s="46" t="s">
        <v>245</v>
      </c>
      <c r="D40" s="46" t="s">
        <v>211</v>
      </c>
      <c r="E40" s="46" t="s">
        <v>212</v>
      </c>
      <c r="F40" s="46" t="s">
        <v>102</v>
      </c>
      <c r="G40" s="46" t="s">
        <v>199</v>
      </c>
      <c r="H40" s="572"/>
      <c r="I40" s="572"/>
    </row>
    <row r="41" spans="1:9" ht="15" hidden="1">
      <c r="A41" s="566" t="s">
        <v>218</v>
      </c>
      <c r="B41" s="44"/>
      <c r="C41" s="46" t="s">
        <v>245</v>
      </c>
      <c r="D41" s="46" t="s">
        <v>211</v>
      </c>
      <c r="E41" s="46" t="s">
        <v>212</v>
      </c>
      <c r="F41" s="46" t="s">
        <v>53</v>
      </c>
      <c r="G41" s="46" t="s">
        <v>199</v>
      </c>
      <c r="H41" s="572"/>
      <c r="I41" s="572"/>
    </row>
    <row r="42" spans="1:9" s="506" customFormat="1" ht="52.5">
      <c r="A42" s="559" t="s">
        <v>55</v>
      </c>
      <c r="B42" s="560"/>
      <c r="C42" s="45" t="s">
        <v>245</v>
      </c>
      <c r="D42" s="45" t="s">
        <v>211</v>
      </c>
      <c r="E42" s="45" t="s">
        <v>223</v>
      </c>
      <c r="F42" s="45"/>
      <c r="G42" s="45"/>
      <c r="H42" s="573">
        <f>H43</f>
        <v>4322.23</v>
      </c>
      <c r="I42" s="573">
        <f>I43</f>
        <v>4427.55</v>
      </c>
    </row>
    <row r="43" spans="1:9" s="506" customFormat="1" ht="26.25">
      <c r="A43" s="562" t="s">
        <v>52</v>
      </c>
      <c r="B43" s="254"/>
      <c r="C43" s="45" t="s">
        <v>245</v>
      </c>
      <c r="D43" s="45" t="s">
        <v>211</v>
      </c>
      <c r="E43" s="45" t="s">
        <v>223</v>
      </c>
      <c r="F43" s="45" t="s">
        <v>453</v>
      </c>
      <c r="G43" s="45"/>
      <c r="H43" s="561">
        <f>H52+H44</f>
        <v>4322.23</v>
      </c>
      <c r="I43" s="561">
        <f>I52+I44</f>
        <v>4427.55</v>
      </c>
    </row>
    <row r="44" spans="1:9" s="506" customFormat="1" ht="26.25">
      <c r="A44" s="564" t="s">
        <v>95</v>
      </c>
      <c r="B44" s="255"/>
      <c r="C44" s="46" t="s">
        <v>245</v>
      </c>
      <c r="D44" s="46" t="s">
        <v>211</v>
      </c>
      <c r="E44" s="46" t="s">
        <v>223</v>
      </c>
      <c r="F44" s="46" t="s">
        <v>454</v>
      </c>
      <c r="G44" s="46"/>
      <c r="H44" s="572">
        <f>H45</f>
        <v>0.7</v>
      </c>
      <c r="I44" s="561">
        <f>I45</f>
        <v>0.7</v>
      </c>
    </row>
    <row r="45" spans="1:9" s="506" customFormat="1" ht="63" customHeight="1">
      <c r="A45" s="574" t="s">
        <v>317</v>
      </c>
      <c r="B45" s="541"/>
      <c r="C45" s="46" t="s">
        <v>245</v>
      </c>
      <c r="D45" s="46" t="s">
        <v>211</v>
      </c>
      <c r="E45" s="46" t="s">
        <v>223</v>
      </c>
      <c r="F45" s="46" t="s">
        <v>455</v>
      </c>
      <c r="G45" s="45"/>
      <c r="H45" s="572">
        <f>H46</f>
        <v>0.7</v>
      </c>
      <c r="I45" s="561">
        <v>0.7</v>
      </c>
    </row>
    <row r="46" spans="1:9" s="506" customFormat="1" ht="26.25">
      <c r="A46" s="566" t="s">
        <v>319</v>
      </c>
      <c r="B46" s="44"/>
      <c r="C46" s="46" t="s">
        <v>245</v>
      </c>
      <c r="D46" s="46" t="s">
        <v>211</v>
      </c>
      <c r="E46" s="46" t="s">
        <v>223</v>
      </c>
      <c r="F46" s="46" t="s">
        <v>455</v>
      </c>
      <c r="G46" s="46" t="s">
        <v>215</v>
      </c>
      <c r="H46" s="572">
        <v>0.7</v>
      </c>
      <c r="I46" s="561">
        <v>0.7</v>
      </c>
    </row>
    <row r="47" spans="1:9" s="506" customFormat="1" ht="15" hidden="1">
      <c r="A47" s="562"/>
      <c r="B47" s="254"/>
      <c r="C47" s="45"/>
      <c r="D47" s="45"/>
      <c r="E47" s="45"/>
      <c r="F47" s="45"/>
      <c r="G47" s="45"/>
      <c r="H47" s="561"/>
      <c r="I47" s="561"/>
    </row>
    <row r="48" spans="1:9" s="506" customFormat="1" ht="15" hidden="1">
      <c r="A48" s="562"/>
      <c r="B48" s="254"/>
      <c r="C48" s="45"/>
      <c r="D48" s="45"/>
      <c r="E48" s="45"/>
      <c r="F48" s="45"/>
      <c r="G48" s="45"/>
      <c r="H48" s="561"/>
      <c r="I48" s="561"/>
    </row>
    <row r="49" spans="1:9" s="506" customFormat="1" ht="15" hidden="1">
      <c r="A49" s="562"/>
      <c r="B49" s="254"/>
      <c r="C49" s="45"/>
      <c r="D49" s="45"/>
      <c r="E49" s="45"/>
      <c r="F49" s="45"/>
      <c r="G49" s="45"/>
      <c r="H49" s="561"/>
      <c r="I49" s="561"/>
    </row>
    <row r="50" spans="1:9" s="506" customFormat="1" ht="15" hidden="1">
      <c r="A50" s="562"/>
      <c r="B50" s="254"/>
      <c r="C50" s="45"/>
      <c r="D50" s="45"/>
      <c r="E50" s="45"/>
      <c r="F50" s="45"/>
      <c r="G50" s="45"/>
      <c r="H50" s="561"/>
      <c r="I50" s="561"/>
    </row>
    <row r="51" spans="1:9" s="506" customFormat="1" ht="15" hidden="1">
      <c r="A51" s="562"/>
      <c r="B51" s="254"/>
      <c r="C51" s="45"/>
      <c r="D51" s="45"/>
      <c r="E51" s="45"/>
      <c r="F51" s="45"/>
      <c r="G51" s="45"/>
      <c r="H51" s="561"/>
      <c r="I51" s="561"/>
    </row>
    <row r="52" spans="1:9" ht="18.75" customHeight="1">
      <c r="A52" s="564" t="s">
        <v>224</v>
      </c>
      <c r="B52" s="255"/>
      <c r="C52" s="46" t="s">
        <v>245</v>
      </c>
      <c r="D52" s="46" t="s">
        <v>211</v>
      </c>
      <c r="E52" s="46" t="s">
        <v>223</v>
      </c>
      <c r="F52" s="46" t="s">
        <v>445</v>
      </c>
      <c r="G52" s="46"/>
      <c r="H52" s="572">
        <f>H53+H58+H71</f>
        <v>4321.53</v>
      </c>
      <c r="I52" s="572">
        <f>I53+I58+I71</f>
        <v>4426.85</v>
      </c>
    </row>
    <row r="53" spans="1:9" ht="26.25" hidden="1">
      <c r="A53" s="564" t="s">
        <v>442</v>
      </c>
      <c r="B53" s="255"/>
      <c r="C53" s="46" t="s">
        <v>245</v>
      </c>
      <c r="D53" s="46" t="s">
        <v>211</v>
      </c>
      <c r="E53" s="46" t="s">
        <v>223</v>
      </c>
      <c r="F53" s="46" t="s">
        <v>446</v>
      </c>
      <c r="G53" s="46"/>
      <c r="H53" s="567">
        <f>H54</f>
        <v>0</v>
      </c>
      <c r="I53" s="567">
        <f>I54</f>
        <v>0</v>
      </c>
    </row>
    <row r="54" spans="1:9" ht="82.5" customHeight="1" hidden="1">
      <c r="A54" s="568" t="s">
        <v>198</v>
      </c>
      <c r="B54" s="569"/>
      <c r="C54" s="46" t="s">
        <v>245</v>
      </c>
      <c r="D54" s="46" t="s">
        <v>211</v>
      </c>
      <c r="E54" s="46" t="s">
        <v>223</v>
      </c>
      <c r="F54" s="46" t="s">
        <v>446</v>
      </c>
      <c r="G54" s="46" t="s">
        <v>199</v>
      </c>
      <c r="H54" s="567"/>
      <c r="I54" s="567"/>
    </row>
    <row r="55" spans="1:9" ht="26.25" hidden="1">
      <c r="A55" s="564" t="s">
        <v>442</v>
      </c>
      <c r="B55" s="255"/>
      <c r="C55" s="46" t="s">
        <v>245</v>
      </c>
      <c r="D55" s="46" t="s">
        <v>211</v>
      </c>
      <c r="E55" s="46" t="s">
        <v>223</v>
      </c>
      <c r="F55" s="46" t="s">
        <v>447</v>
      </c>
      <c r="G55" s="46" t="s">
        <v>199</v>
      </c>
      <c r="H55" s="567" t="s">
        <v>269</v>
      </c>
      <c r="I55" s="567" t="s">
        <v>269</v>
      </c>
    </row>
    <row r="56" spans="1:9" ht="26.25" hidden="1">
      <c r="A56" s="566" t="s">
        <v>444</v>
      </c>
      <c r="B56" s="44"/>
      <c r="C56" s="46" t="s">
        <v>245</v>
      </c>
      <c r="D56" s="46" t="s">
        <v>211</v>
      </c>
      <c r="E56" s="46" t="s">
        <v>223</v>
      </c>
      <c r="F56" s="46" t="s">
        <v>448</v>
      </c>
      <c r="G56" s="46" t="s">
        <v>199</v>
      </c>
      <c r="H56" s="567" t="s">
        <v>270</v>
      </c>
      <c r="I56" s="567" t="s">
        <v>270</v>
      </c>
    </row>
    <row r="57" spans="1:9" ht="26.25" hidden="1">
      <c r="A57" s="564" t="s">
        <v>442</v>
      </c>
      <c r="B57" s="255"/>
      <c r="C57" s="46" t="s">
        <v>245</v>
      </c>
      <c r="D57" s="46" t="s">
        <v>211</v>
      </c>
      <c r="E57" s="46" t="s">
        <v>223</v>
      </c>
      <c r="F57" s="46" t="s">
        <v>449</v>
      </c>
      <c r="G57" s="46" t="s">
        <v>199</v>
      </c>
      <c r="H57" s="567" t="s">
        <v>271</v>
      </c>
      <c r="I57" s="567" t="s">
        <v>271</v>
      </c>
    </row>
    <row r="58" spans="1:9" ht="26.25">
      <c r="A58" s="566" t="s">
        <v>444</v>
      </c>
      <c r="B58" s="44"/>
      <c r="C58" s="46" t="s">
        <v>245</v>
      </c>
      <c r="D58" s="46" t="s">
        <v>211</v>
      </c>
      <c r="E58" s="46" t="s">
        <v>223</v>
      </c>
      <c r="F58" s="46" t="s">
        <v>450</v>
      </c>
      <c r="G58" s="46"/>
      <c r="H58" s="567">
        <f>H59+H60+H70</f>
        <v>4321.53</v>
      </c>
      <c r="I58" s="567">
        <f>I59+I60</f>
        <v>4426.85</v>
      </c>
    </row>
    <row r="59" spans="1:9" ht="63.75" customHeight="1">
      <c r="A59" s="568" t="s">
        <v>198</v>
      </c>
      <c r="B59" s="569"/>
      <c r="C59" s="46" t="s">
        <v>245</v>
      </c>
      <c r="D59" s="46" t="s">
        <v>211</v>
      </c>
      <c r="E59" s="46" t="s">
        <v>223</v>
      </c>
      <c r="F59" s="46" t="s">
        <v>450</v>
      </c>
      <c r="G59" s="46" t="s">
        <v>199</v>
      </c>
      <c r="H59" s="567">
        <v>3321.39</v>
      </c>
      <c r="I59" s="567">
        <v>3321.39</v>
      </c>
    </row>
    <row r="60" spans="1:9" ht="26.25">
      <c r="A60" s="566" t="s">
        <v>319</v>
      </c>
      <c r="B60" s="44"/>
      <c r="C60" s="46" t="s">
        <v>245</v>
      </c>
      <c r="D60" s="46" t="s">
        <v>211</v>
      </c>
      <c r="E60" s="46" t="s">
        <v>223</v>
      </c>
      <c r="F60" s="46" t="s">
        <v>450</v>
      </c>
      <c r="G60" s="46" t="s">
        <v>215</v>
      </c>
      <c r="H60" s="575">
        <v>1000.14</v>
      </c>
      <c r="I60" s="575">
        <v>1105.46</v>
      </c>
    </row>
    <row r="61" spans="1:9" ht="15" hidden="1">
      <c r="A61" s="566" t="s">
        <v>54</v>
      </c>
      <c r="B61" s="44"/>
      <c r="C61" s="46" t="s">
        <v>245</v>
      </c>
      <c r="D61" s="46" t="s">
        <v>211</v>
      </c>
      <c r="E61" s="46" t="s">
        <v>223</v>
      </c>
      <c r="F61" s="46" t="s">
        <v>450</v>
      </c>
      <c r="G61" s="46" t="s">
        <v>215</v>
      </c>
      <c r="H61" s="575" t="s">
        <v>272</v>
      </c>
      <c r="I61" s="575" t="s">
        <v>272</v>
      </c>
    </row>
    <row r="62" spans="1:9" ht="15" hidden="1">
      <c r="A62" s="566" t="s">
        <v>225</v>
      </c>
      <c r="B62" s="44"/>
      <c r="C62" s="46" t="s">
        <v>245</v>
      </c>
      <c r="D62" s="46" t="s">
        <v>211</v>
      </c>
      <c r="E62" s="46" t="s">
        <v>223</v>
      </c>
      <c r="F62" s="46" t="s">
        <v>450</v>
      </c>
      <c r="G62" s="46" t="s">
        <v>215</v>
      </c>
      <c r="H62" s="575" t="s">
        <v>272</v>
      </c>
      <c r="I62" s="575" t="s">
        <v>272</v>
      </c>
    </row>
    <row r="63" spans="1:9" ht="15" hidden="1">
      <c r="A63" s="566" t="s">
        <v>226</v>
      </c>
      <c r="B63" s="44"/>
      <c r="C63" s="46" t="s">
        <v>245</v>
      </c>
      <c r="D63" s="46" t="s">
        <v>211</v>
      </c>
      <c r="E63" s="46" t="s">
        <v>223</v>
      </c>
      <c r="F63" s="46" t="s">
        <v>450</v>
      </c>
      <c r="G63" s="46" t="s">
        <v>215</v>
      </c>
      <c r="H63" s="575" t="s">
        <v>273</v>
      </c>
      <c r="I63" s="575" t="s">
        <v>273</v>
      </c>
    </row>
    <row r="64" spans="1:9" ht="15" hidden="1">
      <c r="A64" s="564" t="s">
        <v>227</v>
      </c>
      <c r="B64" s="255"/>
      <c r="C64" s="46" t="s">
        <v>245</v>
      </c>
      <c r="D64" s="46" t="s">
        <v>211</v>
      </c>
      <c r="E64" s="46" t="s">
        <v>223</v>
      </c>
      <c r="F64" s="46" t="s">
        <v>450</v>
      </c>
      <c r="G64" s="46" t="s">
        <v>215</v>
      </c>
      <c r="H64" s="576">
        <v>132.1</v>
      </c>
      <c r="I64" s="576">
        <v>132.1</v>
      </c>
    </row>
    <row r="65" spans="1:9" ht="15" hidden="1">
      <c r="A65" s="564" t="s">
        <v>228</v>
      </c>
      <c r="B65" s="255"/>
      <c r="C65" s="46" t="s">
        <v>245</v>
      </c>
      <c r="D65" s="46" t="s">
        <v>211</v>
      </c>
      <c r="E65" s="46" t="s">
        <v>223</v>
      </c>
      <c r="F65" s="46" t="s">
        <v>450</v>
      </c>
      <c r="G65" s="46" t="s">
        <v>215</v>
      </c>
      <c r="H65" s="576">
        <v>41.5</v>
      </c>
      <c r="I65" s="576">
        <v>41.5</v>
      </c>
    </row>
    <row r="66" spans="1:9" ht="15" hidden="1">
      <c r="A66" s="564" t="s">
        <v>230</v>
      </c>
      <c r="B66" s="255"/>
      <c r="C66" s="46" t="s">
        <v>245</v>
      </c>
      <c r="D66" s="46" t="s">
        <v>211</v>
      </c>
      <c r="E66" s="46" t="s">
        <v>223</v>
      </c>
      <c r="F66" s="46" t="s">
        <v>450</v>
      </c>
      <c r="G66" s="46" t="s">
        <v>215</v>
      </c>
      <c r="H66" s="575" t="s">
        <v>274</v>
      </c>
      <c r="I66" s="575" t="s">
        <v>274</v>
      </c>
    </row>
    <row r="67" spans="1:9" ht="15" hidden="1">
      <c r="A67" s="577" t="s">
        <v>56</v>
      </c>
      <c r="B67" s="578"/>
      <c r="C67" s="46" t="s">
        <v>245</v>
      </c>
      <c r="D67" s="46" t="s">
        <v>211</v>
      </c>
      <c r="E67" s="46" t="s">
        <v>223</v>
      </c>
      <c r="F67" s="46" t="s">
        <v>450</v>
      </c>
      <c r="G67" s="46" t="s">
        <v>215</v>
      </c>
      <c r="H67" s="575" t="s">
        <v>275</v>
      </c>
      <c r="I67" s="575" t="s">
        <v>275</v>
      </c>
    </row>
    <row r="68" spans="1:9" ht="15" hidden="1">
      <c r="A68" s="577" t="s">
        <v>233</v>
      </c>
      <c r="B68" s="578"/>
      <c r="C68" s="46" t="s">
        <v>245</v>
      </c>
      <c r="D68" s="46" t="s">
        <v>211</v>
      </c>
      <c r="E68" s="46" t="s">
        <v>223</v>
      </c>
      <c r="F68" s="46" t="s">
        <v>450</v>
      </c>
      <c r="G68" s="46" t="s">
        <v>215</v>
      </c>
      <c r="H68" s="575" t="s">
        <v>275</v>
      </c>
      <c r="I68" s="575" t="s">
        <v>275</v>
      </c>
    </row>
    <row r="69" spans="1:9" ht="15" hidden="1">
      <c r="A69" s="566" t="s">
        <v>234</v>
      </c>
      <c r="B69" s="44"/>
      <c r="C69" s="46" t="s">
        <v>245</v>
      </c>
      <c r="D69" s="46" t="s">
        <v>211</v>
      </c>
      <c r="E69" s="46" t="s">
        <v>223</v>
      </c>
      <c r="F69" s="46" t="s">
        <v>450</v>
      </c>
      <c r="G69" s="46" t="s">
        <v>215</v>
      </c>
      <c r="H69" s="575">
        <v>2</v>
      </c>
      <c r="I69" s="575">
        <v>2</v>
      </c>
    </row>
    <row r="70" spans="1:9" ht="15" hidden="1">
      <c r="A70" s="564" t="s">
        <v>201</v>
      </c>
      <c r="B70" s="255"/>
      <c r="C70" s="46" t="s">
        <v>245</v>
      </c>
      <c r="D70" s="46" t="s">
        <v>211</v>
      </c>
      <c r="E70" s="46" t="s">
        <v>223</v>
      </c>
      <c r="F70" s="46" t="s">
        <v>450</v>
      </c>
      <c r="G70" s="46" t="s">
        <v>202</v>
      </c>
      <c r="H70" s="579">
        <v>0</v>
      </c>
      <c r="I70" s="579">
        <v>0</v>
      </c>
    </row>
    <row r="71" spans="1:9" ht="39" hidden="1">
      <c r="A71" s="568" t="s">
        <v>348</v>
      </c>
      <c r="B71" s="569"/>
      <c r="C71" s="46" t="s">
        <v>245</v>
      </c>
      <c r="D71" s="46" t="s">
        <v>211</v>
      </c>
      <c r="E71" s="46" t="s">
        <v>223</v>
      </c>
      <c r="F71" s="46" t="s">
        <v>349</v>
      </c>
      <c r="G71" s="46"/>
      <c r="H71" s="565">
        <f>H72+H73</f>
        <v>0</v>
      </c>
      <c r="I71" s="565">
        <f>I72+I73</f>
        <v>0</v>
      </c>
    </row>
    <row r="72" spans="1:9" ht="62.25" customHeight="1" hidden="1">
      <c r="A72" s="568" t="s">
        <v>198</v>
      </c>
      <c r="B72" s="569"/>
      <c r="C72" s="46" t="s">
        <v>245</v>
      </c>
      <c r="D72" s="46" t="s">
        <v>211</v>
      </c>
      <c r="E72" s="46" t="s">
        <v>223</v>
      </c>
      <c r="F72" s="46" t="s">
        <v>349</v>
      </c>
      <c r="G72" s="46" t="s">
        <v>199</v>
      </c>
      <c r="H72" s="567"/>
      <c r="I72" s="567"/>
    </row>
    <row r="73" spans="1:9" ht="33" customHeight="1" hidden="1">
      <c r="A73" s="566" t="s">
        <v>319</v>
      </c>
      <c r="B73" s="44"/>
      <c r="C73" s="46" t="s">
        <v>245</v>
      </c>
      <c r="D73" s="46" t="s">
        <v>211</v>
      </c>
      <c r="E73" s="46" t="s">
        <v>223</v>
      </c>
      <c r="F73" s="46" t="s">
        <v>349</v>
      </c>
      <c r="G73" s="46" t="s">
        <v>215</v>
      </c>
      <c r="H73" s="567"/>
      <c r="I73" s="567"/>
    </row>
    <row r="74" spans="1:9" ht="15">
      <c r="A74" s="658" t="s">
        <v>118</v>
      </c>
      <c r="B74" s="560"/>
      <c r="C74" s="45" t="s">
        <v>245</v>
      </c>
      <c r="D74" s="45" t="s">
        <v>211</v>
      </c>
      <c r="E74" s="45" t="s">
        <v>254</v>
      </c>
      <c r="F74" s="45"/>
      <c r="G74" s="45"/>
      <c r="H74" s="660">
        <f aca="true" t="shared" si="0" ref="H74:I76">H75</f>
        <v>138</v>
      </c>
      <c r="I74" s="660">
        <f t="shared" si="0"/>
        <v>0</v>
      </c>
    </row>
    <row r="75" spans="1:9" ht="15">
      <c r="A75" s="661" t="s">
        <v>276</v>
      </c>
      <c r="B75" s="44"/>
      <c r="C75" s="46" t="s">
        <v>245</v>
      </c>
      <c r="D75" s="46" t="s">
        <v>211</v>
      </c>
      <c r="E75" s="46" t="s">
        <v>254</v>
      </c>
      <c r="F75" s="662">
        <v>300000000</v>
      </c>
      <c r="G75" s="46"/>
      <c r="H75" s="572">
        <f t="shared" si="0"/>
        <v>138</v>
      </c>
      <c r="I75" s="572">
        <f t="shared" si="0"/>
        <v>0</v>
      </c>
    </row>
    <row r="76" spans="1:9" ht="26.25">
      <c r="A76" s="661" t="s">
        <v>350</v>
      </c>
      <c r="B76" s="44"/>
      <c r="C76" s="46" t="s">
        <v>245</v>
      </c>
      <c r="D76" s="46" t="s">
        <v>211</v>
      </c>
      <c r="E76" s="46" t="s">
        <v>254</v>
      </c>
      <c r="F76" s="662">
        <v>300600000</v>
      </c>
      <c r="G76" s="46"/>
      <c r="H76" s="572">
        <v>138</v>
      </c>
      <c r="I76" s="572">
        <f t="shared" si="0"/>
        <v>0</v>
      </c>
    </row>
    <row r="77" spans="1:9" ht="15">
      <c r="A77" s="661" t="s">
        <v>201</v>
      </c>
      <c r="B77" s="44"/>
      <c r="C77" s="46" t="s">
        <v>245</v>
      </c>
      <c r="D77" s="46" t="s">
        <v>211</v>
      </c>
      <c r="E77" s="46" t="s">
        <v>254</v>
      </c>
      <c r="F77" s="662">
        <v>300600000</v>
      </c>
      <c r="G77" s="46" t="s">
        <v>202</v>
      </c>
      <c r="H77" s="572">
        <v>138</v>
      </c>
      <c r="I77" s="572"/>
    </row>
    <row r="78" spans="1:9" s="506" customFormat="1" ht="15">
      <c r="A78" s="559" t="s">
        <v>240</v>
      </c>
      <c r="B78" s="560"/>
      <c r="C78" s="45" t="s">
        <v>245</v>
      </c>
      <c r="D78" s="45" t="s">
        <v>211</v>
      </c>
      <c r="E78" s="45" t="s">
        <v>236</v>
      </c>
      <c r="F78" s="45"/>
      <c r="G78" s="45"/>
      <c r="H78" s="573">
        <f>H79</f>
        <v>5</v>
      </c>
      <c r="I78" s="573">
        <f>I79</f>
        <v>5</v>
      </c>
    </row>
    <row r="79" spans="1:9" ht="15">
      <c r="A79" s="564" t="s">
        <v>240</v>
      </c>
      <c r="B79" s="255"/>
      <c r="C79" s="46" t="s">
        <v>245</v>
      </c>
      <c r="D79" s="46" t="s">
        <v>211</v>
      </c>
      <c r="E79" s="46" t="s">
        <v>236</v>
      </c>
      <c r="F79" s="46" t="s">
        <v>451</v>
      </c>
      <c r="G79" s="46"/>
      <c r="H79" s="572">
        <f>H80</f>
        <v>5</v>
      </c>
      <c r="I79" s="572">
        <f>I80</f>
        <v>5</v>
      </c>
    </row>
    <row r="80" spans="1:9" ht="15">
      <c r="A80" s="566" t="s">
        <v>244</v>
      </c>
      <c r="B80" s="44"/>
      <c r="C80" s="46" t="s">
        <v>245</v>
      </c>
      <c r="D80" s="46" t="s">
        <v>211</v>
      </c>
      <c r="E80" s="46" t="s">
        <v>236</v>
      </c>
      <c r="F80" s="46" t="s">
        <v>16</v>
      </c>
      <c r="G80" s="46"/>
      <c r="H80" s="565">
        <f>H82</f>
        <v>5</v>
      </c>
      <c r="I80" s="565">
        <f>I82</f>
        <v>5</v>
      </c>
    </row>
    <row r="81" spans="1:9" ht="26.25">
      <c r="A81" s="566" t="s">
        <v>38</v>
      </c>
      <c r="B81" s="44"/>
      <c r="C81" s="46" t="s">
        <v>245</v>
      </c>
      <c r="D81" s="46" t="s">
        <v>211</v>
      </c>
      <c r="E81" s="46" t="s">
        <v>236</v>
      </c>
      <c r="F81" s="46" t="s">
        <v>17</v>
      </c>
      <c r="G81" s="46"/>
      <c r="H81" s="565">
        <f>H82</f>
        <v>5</v>
      </c>
      <c r="I81" s="565">
        <f>I82</f>
        <v>5</v>
      </c>
    </row>
    <row r="82" spans="1:9" ht="15">
      <c r="A82" s="566" t="s">
        <v>201</v>
      </c>
      <c r="B82" s="44"/>
      <c r="C82" s="46" t="s">
        <v>245</v>
      </c>
      <c r="D82" s="46" t="s">
        <v>211</v>
      </c>
      <c r="E82" s="46" t="s">
        <v>236</v>
      </c>
      <c r="F82" s="46" t="s">
        <v>17</v>
      </c>
      <c r="G82" s="46" t="s">
        <v>202</v>
      </c>
      <c r="H82" s="572">
        <v>5</v>
      </c>
      <c r="I82" s="572">
        <v>5</v>
      </c>
    </row>
    <row r="83" spans="1:9" s="506" customFormat="1" ht="15">
      <c r="A83" s="562" t="s">
        <v>47</v>
      </c>
      <c r="B83" s="254"/>
      <c r="C83" s="45" t="s">
        <v>245</v>
      </c>
      <c r="D83" s="45" t="s">
        <v>211</v>
      </c>
      <c r="E83" s="45" t="s">
        <v>87</v>
      </c>
      <c r="F83" s="45"/>
      <c r="G83" s="45"/>
      <c r="H83" s="573">
        <f>H88+H84+H94</f>
        <v>3</v>
      </c>
      <c r="I83" s="573">
        <f>I94</f>
        <v>3</v>
      </c>
    </row>
    <row r="84" spans="1:9" s="506" customFormat="1" ht="57" customHeight="1" hidden="1">
      <c r="A84" s="559" t="s">
        <v>55</v>
      </c>
      <c r="B84" s="560"/>
      <c r="C84" s="45" t="s">
        <v>245</v>
      </c>
      <c r="D84" s="45" t="s">
        <v>211</v>
      </c>
      <c r="E84" s="45" t="s">
        <v>87</v>
      </c>
      <c r="F84" s="45" t="s">
        <v>453</v>
      </c>
      <c r="G84" s="45"/>
      <c r="H84" s="573">
        <f>H86</f>
        <v>0</v>
      </c>
      <c r="I84" s="573">
        <f>I86</f>
        <v>0.7</v>
      </c>
    </row>
    <row r="85" spans="1:9" s="506" customFormat="1" ht="32.25" customHeight="1" hidden="1">
      <c r="A85" s="564" t="s">
        <v>452</v>
      </c>
      <c r="B85" s="255"/>
      <c r="C85" s="46" t="s">
        <v>245</v>
      </c>
      <c r="D85" s="46" t="s">
        <v>211</v>
      </c>
      <c r="E85" s="46" t="s">
        <v>87</v>
      </c>
      <c r="F85" s="46" t="s">
        <v>454</v>
      </c>
      <c r="G85" s="46"/>
      <c r="H85" s="572">
        <f>H86</f>
        <v>0</v>
      </c>
      <c r="I85" s="572">
        <f>I86</f>
        <v>0.7</v>
      </c>
    </row>
    <row r="86" spans="1:9" s="506" customFormat="1" ht="66" hidden="1">
      <c r="A86" s="574" t="s">
        <v>317</v>
      </c>
      <c r="B86" s="541"/>
      <c r="C86" s="46" t="s">
        <v>245</v>
      </c>
      <c r="D86" s="46" t="s">
        <v>211</v>
      </c>
      <c r="E86" s="46" t="s">
        <v>87</v>
      </c>
      <c r="F86" s="46" t="s">
        <v>455</v>
      </c>
      <c r="G86" s="45"/>
      <c r="H86" s="572">
        <f>H87</f>
        <v>0</v>
      </c>
      <c r="I86" s="572">
        <f>I87</f>
        <v>0.7</v>
      </c>
    </row>
    <row r="87" spans="1:9" s="506" customFormat="1" ht="26.25" hidden="1">
      <c r="A87" s="566" t="s">
        <v>319</v>
      </c>
      <c r="B87" s="44"/>
      <c r="C87" s="46" t="s">
        <v>245</v>
      </c>
      <c r="D87" s="46" t="s">
        <v>211</v>
      </c>
      <c r="E87" s="46" t="s">
        <v>87</v>
      </c>
      <c r="F87" s="46" t="s">
        <v>455</v>
      </c>
      <c r="G87" s="46" t="s">
        <v>215</v>
      </c>
      <c r="H87" s="572">
        <v>0</v>
      </c>
      <c r="I87" s="572">
        <v>0.7</v>
      </c>
    </row>
    <row r="88" spans="1:9" s="506" customFormat="1" ht="34.5" customHeight="1" hidden="1">
      <c r="A88" s="559" t="s">
        <v>57</v>
      </c>
      <c r="B88" s="560"/>
      <c r="C88" s="45" t="s">
        <v>245</v>
      </c>
      <c r="D88" s="45" t="s">
        <v>211</v>
      </c>
      <c r="E88" s="45" t="s">
        <v>87</v>
      </c>
      <c r="F88" s="45" t="s">
        <v>399</v>
      </c>
      <c r="G88" s="45"/>
      <c r="H88" s="573">
        <f>H89</f>
        <v>0</v>
      </c>
      <c r="I88" s="573">
        <f>I89+I94</f>
        <v>3</v>
      </c>
    </row>
    <row r="89" spans="1:9" s="506" customFormat="1" ht="39" hidden="1">
      <c r="A89" s="559" t="s">
        <v>59</v>
      </c>
      <c r="B89" s="560"/>
      <c r="C89" s="45" t="s">
        <v>245</v>
      </c>
      <c r="D89" s="45" t="s">
        <v>211</v>
      </c>
      <c r="E89" s="45" t="s">
        <v>87</v>
      </c>
      <c r="F89" s="45" t="s">
        <v>94</v>
      </c>
      <c r="G89" s="45"/>
      <c r="H89" s="573">
        <f>H90</f>
        <v>0</v>
      </c>
      <c r="I89" s="573">
        <f>I90</f>
        <v>0</v>
      </c>
    </row>
    <row r="90" spans="1:9" ht="26.25" hidden="1">
      <c r="A90" s="566" t="s">
        <v>200</v>
      </c>
      <c r="B90" s="44"/>
      <c r="C90" s="46" t="s">
        <v>245</v>
      </c>
      <c r="D90" s="46" t="s">
        <v>211</v>
      </c>
      <c r="E90" s="46" t="s">
        <v>87</v>
      </c>
      <c r="F90" s="46" t="s">
        <v>94</v>
      </c>
      <c r="G90" s="46" t="s">
        <v>215</v>
      </c>
      <c r="H90" s="572">
        <v>0</v>
      </c>
      <c r="I90" s="572"/>
    </row>
    <row r="91" spans="1:9" ht="15" hidden="1">
      <c r="A91" s="566" t="s">
        <v>54</v>
      </c>
      <c r="B91" s="44"/>
      <c r="C91" s="46" t="s">
        <v>245</v>
      </c>
      <c r="D91" s="46" t="s">
        <v>211</v>
      </c>
      <c r="E91" s="46" t="s">
        <v>87</v>
      </c>
      <c r="F91" s="46" t="s">
        <v>60</v>
      </c>
      <c r="G91" s="46" t="s">
        <v>215</v>
      </c>
      <c r="H91" s="572"/>
      <c r="I91" s="572"/>
    </row>
    <row r="92" spans="1:9" ht="15" hidden="1">
      <c r="A92" s="566" t="s">
        <v>225</v>
      </c>
      <c r="B92" s="44"/>
      <c r="C92" s="46" t="s">
        <v>245</v>
      </c>
      <c r="D92" s="46" t="s">
        <v>211</v>
      </c>
      <c r="E92" s="46" t="s">
        <v>87</v>
      </c>
      <c r="F92" s="46" t="s">
        <v>60</v>
      </c>
      <c r="G92" s="46" t="s">
        <v>215</v>
      </c>
      <c r="H92" s="572"/>
      <c r="I92" s="572"/>
    </row>
    <row r="93" spans="1:9" ht="15" hidden="1">
      <c r="A93" s="566" t="s">
        <v>230</v>
      </c>
      <c r="B93" s="44"/>
      <c r="C93" s="46" t="s">
        <v>245</v>
      </c>
      <c r="D93" s="46" t="s">
        <v>211</v>
      </c>
      <c r="E93" s="46" t="s">
        <v>87</v>
      </c>
      <c r="F93" s="46" t="s">
        <v>60</v>
      </c>
      <c r="G93" s="46" t="s">
        <v>215</v>
      </c>
      <c r="H93" s="572"/>
      <c r="I93" s="572"/>
    </row>
    <row r="94" spans="1:9" s="506" customFormat="1" ht="26.25">
      <c r="A94" s="559" t="s">
        <v>69</v>
      </c>
      <c r="B94" s="560"/>
      <c r="C94" s="45" t="s">
        <v>245</v>
      </c>
      <c r="D94" s="45" t="s">
        <v>211</v>
      </c>
      <c r="E94" s="45" t="s">
        <v>87</v>
      </c>
      <c r="F94" s="45" t="s">
        <v>400</v>
      </c>
      <c r="G94" s="45"/>
      <c r="H94" s="573">
        <f>H95</f>
        <v>3</v>
      </c>
      <c r="I94" s="573">
        <f>I95</f>
        <v>3</v>
      </c>
    </row>
    <row r="95" spans="1:9" ht="26.25">
      <c r="A95" s="566" t="s">
        <v>61</v>
      </c>
      <c r="B95" s="44"/>
      <c r="C95" s="46" t="s">
        <v>245</v>
      </c>
      <c r="D95" s="46" t="s">
        <v>211</v>
      </c>
      <c r="E95" s="46" t="s">
        <v>87</v>
      </c>
      <c r="F95" s="46" t="s">
        <v>401</v>
      </c>
      <c r="G95" s="46"/>
      <c r="H95" s="572">
        <f>H97+H101</f>
        <v>3</v>
      </c>
      <c r="I95" s="572">
        <f>I97+I101</f>
        <v>3</v>
      </c>
    </row>
    <row r="96" spans="1:9" ht="26.25">
      <c r="A96" s="566" t="s">
        <v>256</v>
      </c>
      <c r="B96" s="44"/>
      <c r="C96" s="46" t="s">
        <v>245</v>
      </c>
      <c r="D96" s="46" t="s">
        <v>211</v>
      </c>
      <c r="E96" s="46" t="s">
        <v>87</v>
      </c>
      <c r="F96" s="46" t="s">
        <v>257</v>
      </c>
      <c r="G96" s="46"/>
      <c r="H96" s="572">
        <f>H101</f>
        <v>3</v>
      </c>
      <c r="I96" s="572">
        <f>I101</f>
        <v>3</v>
      </c>
    </row>
    <row r="97" spans="1:9" ht="26.25" hidden="1">
      <c r="A97" s="564" t="s">
        <v>200</v>
      </c>
      <c r="B97" s="255"/>
      <c r="C97" s="46" t="s">
        <v>245</v>
      </c>
      <c r="D97" s="46" t="s">
        <v>211</v>
      </c>
      <c r="E97" s="46" t="s">
        <v>87</v>
      </c>
      <c r="F97" s="46" t="s">
        <v>257</v>
      </c>
      <c r="G97" s="46" t="s">
        <v>215</v>
      </c>
      <c r="H97" s="565"/>
      <c r="I97" s="565"/>
    </row>
    <row r="98" spans="1:9" ht="15" hidden="1">
      <c r="A98" s="564" t="s">
        <v>54</v>
      </c>
      <c r="B98" s="255"/>
      <c r="C98" s="46" t="s">
        <v>245</v>
      </c>
      <c r="D98" s="46" t="s">
        <v>211</v>
      </c>
      <c r="E98" s="46" t="s">
        <v>87</v>
      </c>
      <c r="F98" s="46" t="s">
        <v>257</v>
      </c>
      <c r="G98" s="46" t="s">
        <v>215</v>
      </c>
      <c r="H98" s="572">
        <v>45</v>
      </c>
      <c r="I98" s="572">
        <v>45</v>
      </c>
    </row>
    <row r="99" spans="1:9" ht="15" hidden="1">
      <c r="A99" s="566" t="s">
        <v>225</v>
      </c>
      <c r="B99" s="44"/>
      <c r="C99" s="46" t="s">
        <v>245</v>
      </c>
      <c r="D99" s="46" t="s">
        <v>211</v>
      </c>
      <c r="E99" s="46" t="s">
        <v>87</v>
      </c>
      <c r="F99" s="46" t="s">
        <v>257</v>
      </c>
      <c r="G99" s="46" t="s">
        <v>215</v>
      </c>
      <c r="H99" s="572">
        <v>45</v>
      </c>
      <c r="I99" s="572">
        <v>45</v>
      </c>
    </row>
    <row r="100" spans="1:9" ht="15" hidden="1">
      <c r="A100" s="581" t="s">
        <v>230</v>
      </c>
      <c r="B100" s="582"/>
      <c r="C100" s="46" t="s">
        <v>245</v>
      </c>
      <c r="D100" s="46" t="s">
        <v>211</v>
      </c>
      <c r="E100" s="46" t="s">
        <v>87</v>
      </c>
      <c r="F100" s="46" t="s">
        <v>257</v>
      </c>
      <c r="G100" s="46" t="s">
        <v>215</v>
      </c>
      <c r="H100" s="572">
        <v>45</v>
      </c>
      <c r="I100" s="572">
        <v>45</v>
      </c>
    </row>
    <row r="101" spans="1:9" ht="15">
      <c r="A101" s="566" t="s">
        <v>201</v>
      </c>
      <c r="B101" s="44"/>
      <c r="C101" s="46" t="s">
        <v>245</v>
      </c>
      <c r="D101" s="46" t="s">
        <v>211</v>
      </c>
      <c r="E101" s="46" t="s">
        <v>87</v>
      </c>
      <c r="F101" s="46" t="s">
        <v>257</v>
      </c>
      <c r="G101" s="46" t="s">
        <v>202</v>
      </c>
      <c r="H101" s="572">
        <v>3</v>
      </c>
      <c r="I101" s="572">
        <v>3</v>
      </c>
    </row>
    <row r="102" spans="1:9" ht="15" hidden="1">
      <c r="A102" s="581" t="s">
        <v>54</v>
      </c>
      <c r="B102" s="582"/>
      <c r="C102" s="46" t="s">
        <v>245</v>
      </c>
      <c r="D102" s="46" t="s">
        <v>211</v>
      </c>
      <c r="E102" s="46" t="s">
        <v>87</v>
      </c>
      <c r="F102" s="46" t="s">
        <v>257</v>
      </c>
      <c r="G102" s="46" t="s">
        <v>202</v>
      </c>
      <c r="H102" s="572">
        <v>1</v>
      </c>
      <c r="I102" s="572">
        <v>1</v>
      </c>
    </row>
    <row r="103" spans="1:9" ht="15" hidden="1">
      <c r="A103" s="581" t="s">
        <v>231</v>
      </c>
      <c r="B103" s="582"/>
      <c r="C103" s="46" t="s">
        <v>245</v>
      </c>
      <c r="D103" s="46" t="s">
        <v>211</v>
      </c>
      <c r="E103" s="46" t="s">
        <v>87</v>
      </c>
      <c r="F103" s="46" t="s">
        <v>257</v>
      </c>
      <c r="G103" s="46" t="s">
        <v>215</v>
      </c>
      <c r="H103" s="572">
        <v>1</v>
      </c>
      <c r="I103" s="572">
        <v>1</v>
      </c>
    </row>
    <row r="104" spans="1:9" s="506" customFormat="1" ht="15">
      <c r="A104" s="559" t="s">
        <v>14</v>
      </c>
      <c r="B104" s="560"/>
      <c r="C104" s="45" t="s">
        <v>245</v>
      </c>
      <c r="D104" s="45" t="s">
        <v>212</v>
      </c>
      <c r="E104" s="45"/>
      <c r="F104" s="45"/>
      <c r="G104" s="45"/>
      <c r="H104" s="573">
        <f>H105</f>
        <v>138.8</v>
      </c>
      <c r="I104" s="573">
        <f>I105</f>
        <v>144.5</v>
      </c>
    </row>
    <row r="105" spans="1:9" ht="15">
      <c r="A105" s="566" t="s">
        <v>77</v>
      </c>
      <c r="B105" s="44"/>
      <c r="C105" s="46" t="s">
        <v>245</v>
      </c>
      <c r="D105" s="46" t="s">
        <v>212</v>
      </c>
      <c r="E105" s="46" t="s">
        <v>222</v>
      </c>
      <c r="F105" s="46"/>
      <c r="G105" s="46"/>
      <c r="H105" s="572">
        <f>H106</f>
        <v>138.8</v>
      </c>
      <c r="I105" s="572">
        <f>I106</f>
        <v>144.5</v>
      </c>
    </row>
    <row r="106" spans="1:9" ht="26.25">
      <c r="A106" s="566" t="s">
        <v>52</v>
      </c>
      <c r="B106" s="44"/>
      <c r="C106" s="46" t="s">
        <v>245</v>
      </c>
      <c r="D106" s="46" t="s">
        <v>212</v>
      </c>
      <c r="E106" s="46" t="s">
        <v>222</v>
      </c>
      <c r="F106" s="45" t="s">
        <v>453</v>
      </c>
      <c r="G106" s="46"/>
      <c r="H106" s="565">
        <f>H108+H127</f>
        <v>138.8</v>
      </c>
      <c r="I106" s="565">
        <f>I108</f>
        <v>144.5</v>
      </c>
    </row>
    <row r="107" spans="1:9" ht="26.25">
      <c r="A107" s="568" t="s">
        <v>95</v>
      </c>
      <c r="B107" s="569"/>
      <c r="C107" s="46" t="s">
        <v>245</v>
      </c>
      <c r="D107" s="46" t="s">
        <v>212</v>
      </c>
      <c r="E107" s="46" t="s">
        <v>222</v>
      </c>
      <c r="F107" s="46" t="s">
        <v>454</v>
      </c>
      <c r="G107" s="46"/>
      <c r="H107" s="565">
        <f>H108</f>
        <v>138.8</v>
      </c>
      <c r="I107" s="565">
        <f>I108</f>
        <v>144.5</v>
      </c>
    </row>
    <row r="108" spans="1:9" ht="39">
      <c r="A108" s="566" t="s">
        <v>290</v>
      </c>
      <c r="B108" s="44"/>
      <c r="C108" s="46" t="s">
        <v>245</v>
      </c>
      <c r="D108" s="46" t="s">
        <v>212</v>
      </c>
      <c r="E108" s="46" t="s">
        <v>222</v>
      </c>
      <c r="F108" s="46" t="s">
        <v>457</v>
      </c>
      <c r="G108" s="46"/>
      <c r="H108" s="572">
        <f>H109+H114</f>
        <v>138.8</v>
      </c>
      <c r="I108" s="572">
        <f>I109+I114</f>
        <v>144.5</v>
      </c>
    </row>
    <row r="109" spans="1:9" ht="65.25" customHeight="1">
      <c r="A109" s="564" t="s">
        <v>198</v>
      </c>
      <c r="B109" s="255"/>
      <c r="C109" s="46" t="s">
        <v>245</v>
      </c>
      <c r="D109" s="46" t="s">
        <v>212</v>
      </c>
      <c r="E109" s="46" t="s">
        <v>222</v>
      </c>
      <c r="F109" s="46" t="s">
        <v>457</v>
      </c>
      <c r="G109" s="46" t="s">
        <v>199</v>
      </c>
      <c r="H109" s="572">
        <v>138.8</v>
      </c>
      <c r="I109" s="572">
        <v>144.5</v>
      </c>
    </row>
    <row r="110" spans="1:9" ht="15" hidden="1">
      <c r="A110" s="566" t="s">
        <v>54</v>
      </c>
      <c r="B110" s="44"/>
      <c r="C110" s="46" t="s">
        <v>245</v>
      </c>
      <c r="D110" s="46" t="s">
        <v>212</v>
      </c>
      <c r="E110" s="46" t="s">
        <v>222</v>
      </c>
      <c r="F110" s="46" t="s">
        <v>457</v>
      </c>
      <c r="G110" s="46" t="s">
        <v>199</v>
      </c>
      <c r="H110" s="572">
        <v>0</v>
      </c>
      <c r="I110" s="572">
        <v>0</v>
      </c>
    </row>
    <row r="111" spans="1:9" ht="15" hidden="1">
      <c r="A111" s="564" t="s">
        <v>216</v>
      </c>
      <c r="B111" s="255"/>
      <c r="C111" s="46" t="s">
        <v>245</v>
      </c>
      <c r="D111" s="46" t="s">
        <v>212</v>
      </c>
      <c r="E111" s="46" t="s">
        <v>222</v>
      </c>
      <c r="F111" s="46" t="s">
        <v>457</v>
      </c>
      <c r="G111" s="46" t="s">
        <v>199</v>
      </c>
      <c r="H111" s="565">
        <v>0</v>
      </c>
      <c r="I111" s="565">
        <v>0</v>
      </c>
    </row>
    <row r="112" spans="1:9" ht="15" hidden="1">
      <c r="A112" s="566" t="s">
        <v>217</v>
      </c>
      <c r="B112" s="44"/>
      <c r="C112" s="46" t="s">
        <v>245</v>
      </c>
      <c r="D112" s="46" t="s">
        <v>212</v>
      </c>
      <c r="E112" s="46" t="s">
        <v>222</v>
      </c>
      <c r="F112" s="46" t="s">
        <v>457</v>
      </c>
      <c r="G112" s="46" t="s">
        <v>199</v>
      </c>
      <c r="H112" s="572">
        <v>0</v>
      </c>
      <c r="I112" s="572">
        <v>0</v>
      </c>
    </row>
    <row r="113" spans="1:9" ht="15" hidden="1">
      <c r="A113" s="564" t="s">
        <v>218</v>
      </c>
      <c r="B113" s="255"/>
      <c r="C113" s="46" t="s">
        <v>245</v>
      </c>
      <c r="D113" s="46" t="s">
        <v>212</v>
      </c>
      <c r="E113" s="46" t="s">
        <v>222</v>
      </c>
      <c r="F113" s="46" t="s">
        <v>457</v>
      </c>
      <c r="G113" s="46" t="s">
        <v>199</v>
      </c>
      <c r="H113" s="572">
        <v>0</v>
      </c>
      <c r="I113" s="572">
        <v>0</v>
      </c>
    </row>
    <row r="114" spans="1:9" ht="46.5" customHeight="1" hidden="1">
      <c r="A114" s="566" t="s">
        <v>319</v>
      </c>
      <c r="B114" s="44"/>
      <c r="C114" s="46" t="s">
        <v>245</v>
      </c>
      <c r="D114" s="46" t="s">
        <v>212</v>
      </c>
      <c r="E114" s="46" t="s">
        <v>222</v>
      </c>
      <c r="F114" s="46" t="s">
        <v>457</v>
      </c>
      <c r="G114" s="46" t="s">
        <v>215</v>
      </c>
      <c r="H114" s="572">
        <v>0</v>
      </c>
      <c r="I114" s="572">
        <v>0</v>
      </c>
    </row>
    <row r="115" spans="1:9" s="506" customFormat="1" ht="26.25" hidden="1">
      <c r="A115" s="562" t="s">
        <v>280</v>
      </c>
      <c r="B115" s="254"/>
      <c r="C115" s="45" t="s">
        <v>245</v>
      </c>
      <c r="D115" s="45" t="s">
        <v>222</v>
      </c>
      <c r="E115" s="45"/>
      <c r="F115" s="45"/>
      <c r="G115" s="45"/>
      <c r="H115" s="573">
        <f aca="true" t="shared" si="1" ref="H115:I117">H116</f>
        <v>0</v>
      </c>
      <c r="I115" s="573">
        <f t="shared" si="1"/>
        <v>0</v>
      </c>
    </row>
    <row r="116" spans="1:9" ht="26.25" hidden="1">
      <c r="A116" s="583" t="s">
        <v>247</v>
      </c>
      <c r="B116" s="584"/>
      <c r="C116" s="585">
        <v>950</v>
      </c>
      <c r="D116" s="586">
        <v>3</v>
      </c>
      <c r="E116" s="586">
        <v>14</v>
      </c>
      <c r="F116" s="587" t="s">
        <v>429</v>
      </c>
      <c r="G116" s="588" t="s">
        <v>429</v>
      </c>
      <c r="H116" s="565">
        <f t="shared" si="1"/>
        <v>0</v>
      </c>
      <c r="I116" s="565">
        <f t="shared" si="1"/>
        <v>0</v>
      </c>
    </row>
    <row r="117" spans="1:9" ht="39" hidden="1">
      <c r="A117" s="583" t="s">
        <v>430</v>
      </c>
      <c r="B117" s="584"/>
      <c r="C117" s="585">
        <v>950</v>
      </c>
      <c r="D117" s="586">
        <v>3</v>
      </c>
      <c r="E117" s="586">
        <v>14</v>
      </c>
      <c r="F117" s="587">
        <v>8600000000</v>
      </c>
      <c r="G117" s="588" t="s">
        <v>429</v>
      </c>
      <c r="H117" s="572">
        <f t="shared" si="1"/>
        <v>0</v>
      </c>
      <c r="I117" s="572">
        <f t="shared" si="1"/>
        <v>0</v>
      </c>
    </row>
    <row r="118" spans="1:9" ht="78.75" hidden="1">
      <c r="A118" s="583" t="s">
        <v>431</v>
      </c>
      <c r="B118" s="584"/>
      <c r="C118" s="585">
        <v>950</v>
      </c>
      <c r="D118" s="586">
        <v>3</v>
      </c>
      <c r="E118" s="586">
        <v>14</v>
      </c>
      <c r="F118" s="587">
        <v>8601000000</v>
      </c>
      <c r="G118" s="588" t="s">
        <v>429</v>
      </c>
      <c r="H118" s="572">
        <f>H119+H121+H123+H125</f>
        <v>0</v>
      </c>
      <c r="I118" s="572">
        <f>I119+I121+I123+I125</f>
        <v>0</v>
      </c>
    </row>
    <row r="119" spans="1:9" ht="26.25" hidden="1">
      <c r="A119" s="583" t="s">
        <v>432</v>
      </c>
      <c r="B119" s="584"/>
      <c r="C119" s="585">
        <v>950</v>
      </c>
      <c r="D119" s="586">
        <v>3</v>
      </c>
      <c r="E119" s="586">
        <v>14</v>
      </c>
      <c r="F119" s="587">
        <v>8601000001</v>
      </c>
      <c r="G119" s="588" t="s">
        <v>429</v>
      </c>
      <c r="H119" s="572">
        <f>H120</f>
        <v>0</v>
      </c>
      <c r="I119" s="572">
        <f>I120</f>
        <v>0</v>
      </c>
    </row>
    <row r="120" spans="1:9" ht="26.25" hidden="1">
      <c r="A120" s="583" t="s">
        <v>319</v>
      </c>
      <c r="B120" s="584"/>
      <c r="C120" s="585">
        <v>950</v>
      </c>
      <c r="D120" s="586">
        <v>3</v>
      </c>
      <c r="E120" s="586">
        <v>14</v>
      </c>
      <c r="F120" s="587">
        <v>8601000001</v>
      </c>
      <c r="G120" s="588" t="s">
        <v>215</v>
      </c>
      <c r="H120" s="572"/>
      <c r="I120" s="572"/>
    </row>
    <row r="121" spans="1:9" ht="15" hidden="1">
      <c r="A121" s="583" t="s">
        <v>433</v>
      </c>
      <c r="B121" s="584"/>
      <c r="C121" s="585">
        <v>950</v>
      </c>
      <c r="D121" s="586">
        <v>3</v>
      </c>
      <c r="E121" s="586">
        <v>14</v>
      </c>
      <c r="F121" s="587">
        <v>8601000002</v>
      </c>
      <c r="G121" s="588" t="s">
        <v>429</v>
      </c>
      <c r="H121" s="572">
        <f>H122</f>
        <v>0</v>
      </c>
      <c r="I121" s="572">
        <f>I122</f>
        <v>0</v>
      </c>
    </row>
    <row r="122" spans="1:9" ht="26.25" hidden="1">
      <c r="A122" s="583" t="s">
        <v>319</v>
      </c>
      <c r="B122" s="584"/>
      <c r="C122" s="585">
        <v>950</v>
      </c>
      <c r="D122" s="586">
        <v>3</v>
      </c>
      <c r="E122" s="586">
        <v>14</v>
      </c>
      <c r="F122" s="587">
        <v>8601000002</v>
      </c>
      <c r="G122" s="588" t="s">
        <v>215</v>
      </c>
      <c r="H122" s="572">
        <v>0</v>
      </c>
      <c r="I122" s="572"/>
    </row>
    <row r="123" spans="1:9" ht="15" hidden="1">
      <c r="A123" s="583" t="s">
        <v>434</v>
      </c>
      <c r="B123" s="584"/>
      <c r="C123" s="585">
        <v>950</v>
      </c>
      <c r="D123" s="586">
        <v>3</v>
      </c>
      <c r="E123" s="586">
        <v>14</v>
      </c>
      <c r="F123" s="587">
        <v>8601000003</v>
      </c>
      <c r="G123" s="588" t="s">
        <v>429</v>
      </c>
      <c r="H123" s="572">
        <f>H124</f>
        <v>0</v>
      </c>
      <c r="I123" s="572">
        <f>I124</f>
        <v>0</v>
      </c>
    </row>
    <row r="124" spans="1:9" ht="26.25" hidden="1">
      <c r="A124" s="583" t="s">
        <v>319</v>
      </c>
      <c r="B124" s="584"/>
      <c r="C124" s="585">
        <v>950</v>
      </c>
      <c r="D124" s="586">
        <v>3</v>
      </c>
      <c r="E124" s="586">
        <v>14</v>
      </c>
      <c r="F124" s="587">
        <v>8601000003</v>
      </c>
      <c r="G124" s="588" t="s">
        <v>215</v>
      </c>
      <c r="H124" s="572"/>
      <c r="I124" s="572"/>
    </row>
    <row r="125" spans="1:9" ht="15" hidden="1">
      <c r="A125" s="583" t="s">
        <v>435</v>
      </c>
      <c r="B125" s="584"/>
      <c r="C125" s="585">
        <v>950</v>
      </c>
      <c r="D125" s="586">
        <v>3</v>
      </c>
      <c r="E125" s="586">
        <v>14</v>
      </c>
      <c r="F125" s="587">
        <v>8601000004</v>
      </c>
      <c r="G125" s="588" t="s">
        <v>429</v>
      </c>
      <c r="H125" s="572">
        <f>H126</f>
        <v>0</v>
      </c>
      <c r="I125" s="572">
        <f>I126</f>
        <v>0</v>
      </c>
    </row>
    <row r="126" spans="1:9" ht="26.25" hidden="1">
      <c r="A126" s="583" t="s">
        <v>319</v>
      </c>
      <c r="B126" s="584"/>
      <c r="C126" s="585">
        <v>950</v>
      </c>
      <c r="D126" s="586">
        <v>3</v>
      </c>
      <c r="E126" s="586">
        <v>14</v>
      </c>
      <c r="F126" s="587">
        <v>8601000004</v>
      </c>
      <c r="G126" s="588" t="s">
        <v>215</v>
      </c>
      <c r="H126" s="572">
        <v>0</v>
      </c>
      <c r="I126" s="572"/>
    </row>
    <row r="127" spans="1:9" ht="15" hidden="1">
      <c r="A127" s="375" t="s">
        <v>224</v>
      </c>
      <c r="B127" s="597">
        <v>2</v>
      </c>
      <c r="C127" s="162">
        <v>950</v>
      </c>
      <c r="D127" s="46" t="s">
        <v>212</v>
      </c>
      <c r="E127" s="46" t="s">
        <v>222</v>
      </c>
      <c r="F127" s="587">
        <v>200300000</v>
      </c>
      <c r="G127" s="588"/>
      <c r="H127" s="572">
        <f>H128</f>
        <v>0</v>
      </c>
      <c r="I127" s="572"/>
    </row>
    <row r="128" spans="1:9" ht="15" hidden="1">
      <c r="A128" s="375" t="s">
        <v>444</v>
      </c>
      <c r="B128" s="597">
        <v>2</v>
      </c>
      <c r="C128" s="162">
        <v>950</v>
      </c>
      <c r="D128" s="46" t="s">
        <v>212</v>
      </c>
      <c r="E128" s="46" t="s">
        <v>222</v>
      </c>
      <c r="F128" s="587">
        <v>200320190</v>
      </c>
      <c r="G128" s="588"/>
      <c r="H128" s="572">
        <f>H129</f>
        <v>0</v>
      </c>
      <c r="I128" s="572"/>
    </row>
    <row r="129" spans="1:9" ht="75" customHeight="1" hidden="1">
      <c r="A129" s="82" t="s">
        <v>198</v>
      </c>
      <c r="B129" s="597">
        <v>2</v>
      </c>
      <c r="C129" s="162">
        <v>950</v>
      </c>
      <c r="D129" s="46" t="s">
        <v>212</v>
      </c>
      <c r="E129" s="46" t="s">
        <v>222</v>
      </c>
      <c r="F129" s="587">
        <v>200320190</v>
      </c>
      <c r="G129" s="588">
        <v>100</v>
      </c>
      <c r="H129" s="572">
        <v>0</v>
      </c>
      <c r="I129" s="572"/>
    </row>
    <row r="130" spans="1:9" ht="26.25">
      <c r="A130" s="673" t="s">
        <v>428</v>
      </c>
      <c r="B130" s="584"/>
      <c r="C130" s="585"/>
      <c r="D130" s="46" t="s">
        <v>222</v>
      </c>
      <c r="E130" s="601"/>
      <c r="F130" s="601"/>
      <c r="G130" s="601"/>
      <c r="H130" s="602">
        <f>H131</f>
        <v>15</v>
      </c>
      <c r="I130" s="572"/>
    </row>
    <row r="131" spans="1:9" ht="26.25">
      <c r="A131" s="82" t="s">
        <v>247</v>
      </c>
      <c r="B131" s="584"/>
      <c r="C131" s="585"/>
      <c r="D131" s="46" t="s">
        <v>222</v>
      </c>
      <c r="E131" s="164">
        <v>14</v>
      </c>
      <c r="F131" s="601"/>
      <c r="G131" s="601"/>
      <c r="H131" s="465">
        <f>H132</f>
        <v>15</v>
      </c>
      <c r="I131" s="572"/>
    </row>
    <row r="132" spans="1:9" ht="26.25">
      <c r="A132" s="82" t="s">
        <v>565</v>
      </c>
      <c r="B132" s="584"/>
      <c r="C132" s="585"/>
      <c r="D132" s="46" t="s">
        <v>222</v>
      </c>
      <c r="E132" s="164">
        <v>14</v>
      </c>
      <c r="F132" s="164">
        <v>2400000000</v>
      </c>
      <c r="G132" s="605"/>
      <c r="H132" s="464">
        <f>H133</f>
        <v>15</v>
      </c>
      <c r="I132" s="572"/>
    </row>
    <row r="133" spans="1:9" ht="26.25">
      <c r="A133" s="82" t="s">
        <v>200</v>
      </c>
      <c r="B133" s="584"/>
      <c r="C133" s="585"/>
      <c r="D133" s="46" t="s">
        <v>222</v>
      </c>
      <c r="E133" s="164">
        <v>14</v>
      </c>
      <c r="F133" s="164">
        <v>2407000000</v>
      </c>
      <c r="G133" s="164">
        <v>200</v>
      </c>
      <c r="H133" s="464">
        <v>15</v>
      </c>
      <c r="I133" s="572"/>
    </row>
    <row r="134" spans="1:9" ht="15" hidden="1">
      <c r="A134" s="583"/>
      <c r="B134" s="584"/>
      <c r="C134" s="585"/>
      <c r="D134" s="586"/>
      <c r="E134" s="586"/>
      <c r="F134" s="587"/>
      <c r="G134" s="588"/>
      <c r="H134" s="572"/>
      <c r="I134" s="572"/>
    </row>
    <row r="135" spans="1:9" ht="15" hidden="1">
      <c r="A135" s="583"/>
      <c r="B135" s="584"/>
      <c r="C135" s="585"/>
      <c r="D135" s="586"/>
      <c r="E135" s="586"/>
      <c r="F135" s="587"/>
      <c r="G135" s="588"/>
      <c r="H135" s="572"/>
      <c r="I135" s="572"/>
    </row>
    <row r="136" spans="1:9" s="506" customFormat="1" ht="15">
      <c r="A136" s="562" t="s">
        <v>13</v>
      </c>
      <c r="B136" s="254"/>
      <c r="C136" s="45" t="s">
        <v>245</v>
      </c>
      <c r="D136" s="45" t="s">
        <v>223</v>
      </c>
      <c r="E136" s="45"/>
      <c r="F136" s="45"/>
      <c r="G136" s="45"/>
      <c r="H136" s="561">
        <f>H137+H143+H154</f>
        <v>804.47</v>
      </c>
      <c r="I136" s="561">
        <f>I137+I143+I154</f>
        <v>829.24</v>
      </c>
    </row>
    <row r="137" spans="1:9" ht="15" hidden="1">
      <c r="A137" s="564" t="s">
        <v>106</v>
      </c>
      <c r="B137" s="255"/>
      <c r="C137" s="46" t="s">
        <v>245</v>
      </c>
      <c r="D137" s="46" t="s">
        <v>223</v>
      </c>
      <c r="E137" s="46" t="s">
        <v>211</v>
      </c>
      <c r="F137" s="46"/>
      <c r="G137" s="46"/>
      <c r="H137" s="565">
        <v>0</v>
      </c>
      <c r="I137" s="565">
        <v>0</v>
      </c>
    </row>
    <row r="138" spans="1:9" ht="26.25" hidden="1">
      <c r="A138" s="564" t="s">
        <v>52</v>
      </c>
      <c r="B138" s="255"/>
      <c r="C138" s="46" t="s">
        <v>245</v>
      </c>
      <c r="D138" s="46" t="s">
        <v>223</v>
      </c>
      <c r="E138" s="46" t="s">
        <v>211</v>
      </c>
      <c r="F138" s="45" t="s">
        <v>453</v>
      </c>
      <c r="G138" s="46"/>
      <c r="H138" s="565">
        <v>0</v>
      </c>
      <c r="I138" s="565">
        <v>0</v>
      </c>
    </row>
    <row r="139" spans="1:9" ht="36" customHeight="1" hidden="1">
      <c r="A139" s="568" t="s">
        <v>95</v>
      </c>
      <c r="B139" s="569"/>
      <c r="C139" s="46" t="s">
        <v>245</v>
      </c>
      <c r="D139" s="46" t="s">
        <v>223</v>
      </c>
      <c r="E139" s="46" t="s">
        <v>211</v>
      </c>
      <c r="F139" s="46" t="s">
        <v>454</v>
      </c>
      <c r="G139" s="46"/>
      <c r="H139" s="565">
        <f>H140</f>
        <v>0</v>
      </c>
      <c r="I139" s="565">
        <f>I140</f>
        <v>0</v>
      </c>
    </row>
    <row r="140" spans="1:9" ht="26.25" hidden="1">
      <c r="A140" s="564" t="s">
        <v>97</v>
      </c>
      <c r="B140" s="255"/>
      <c r="C140" s="46" t="s">
        <v>245</v>
      </c>
      <c r="D140" s="46" t="s">
        <v>223</v>
      </c>
      <c r="E140" s="46" t="s">
        <v>211</v>
      </c>
      <c r="F140" s="46" t="s">
        <v>140</v>
      </c>
      <c r="G140" s="46"/>
      <c r="H140" s="572">
        <v>0</v>
      </c>
      <c r="I140" s="572">
        <v>0</v>
      </c>
    </row>
    <row r="141" spans="1:9" ht="66" hidden="1">
      <c r="A141" s="564" t="s">
        <v>198</v>
      </c>
      <c r="B141" s="255"/>
      <c r="C141" s="46" t="s">
        <v>245</v>
      </c>
      <c r="D141" s="46" t="s">
        <v>223</v>
      </c>
      <c r="E141" s="46" t="s">
        <v>211</v>
      </c>
      <c r="F141" s="46" t="s">
        <v>140</v>
      </c>
      <c r="G141" s="46" t="s">
        <v>199</v>
      </c>
      <c r="H141" s="565">
        <v>0</v>
      </c>
      <c r="I141" s="565">
        <v>0</v>
      </c>
    </row>
    <row r="142" spans="1:9" ht="26.25" hidden="1">
      <c r="A142" s="566" t="s">
        <v>319</v>
      </c>
      <c r="B142" s="44"/>
      <c r="C142" s="46" t="s">
        <v>245</v>
      </c>
      <c r="D142" s="46" t="s">
        <v>223</v>
      </c>
      <c r="E142" s="46" t="s">
        <v>211</v>
      </c>
      <c r="F142" s="46" t="s">
        <v>140</v>
      </c>
      <c r="G142" s="46" t="s">
        <v>215</v>
      </c>
      <c r="H142" s="565">
        <v>0</v>
      </c>
      <c r="I142" s="565">
        <v>0</v>
      </c>
    </row>
    <row r="143" spans="1:9" s="506" customFormat="1" ht="15">
      <c r="A143" s="559" t="s">
        <v>62</v>
      </c>
      <c r="B143" s="560"/>
      <c r="C143" s="45" t="s">
        <v>245</v>
      </c>
      <c r="D143" s="45" t="s">
        <v>223</v>
      </c>
      <c r="E143" s="45" t="s">
        <v>258</v>
      </c>
      <c r="F143" s="45"/>
      <c r="G143" s="45"/>
      <c r="H143" s="573">
        <f>H147+H144</f>
        <v>694.47</v>
      </c>
      <c r="I143" s="573">
        <f>I147</f>
        <v>739.24</v>
      </c>
    </row>
    <row r="144" spans="1:9" s="506" customFormat="1" ht="15" hidden="1">
      <c r="A144" s="82" t="s">
        <v>566</v>
      </c>
      <c r="B144" s="560"/>
      <c r="C144" s="45"/>
      <c r="D144" s="46" t="s">
        <v>223</v>
      </c>
      <c r="E144" s="46" t="s">
        <v>258</v>
      </c>
      <c r="F144" s="162">
        <v>3100000000</v>
      </c>
      <c r="G144" s="162"/>
      <c r="H144" s="465">
        <v>0</v>
      </c>
      <c r="I144" s="573"/>
    </row>
    <row r="145" spans="1:9" s="506" customFormat="1" ht="37.5" customHeight="1" hidden="1">
      <c r="A145" s="82" t="s">
        <v>567</v>
      </c>
      <c r="B145" s="560"/>
      <c r="C145" s="45"/>
      <c r="D145" s="46" t="s">
        <v>223</v>
      </c>
      <c r="E145" s="46" t="s">
        <v>258</v>
      </c>
      <c r="F145" s="162">
        <v>3105000000</v>
      </c>
      <c r="G145" s="162"/>
      <c r="H145" s="465">
        <f>H146</f>
        <v>0</v>
      </c>
      <c r="I145" s="573"/>
    </row>
    <row r="146" spans="1:9" s="506" customFormat="1" ht="26.25" hidden="1">
      <c r="A146" s="82" t="s">
        <v>200</v>
      </c>
      <c r="B146" s="560"/>
      <c r="C146" s="45"/>
      <c r="D146" s="46" t="s">
        <v>223</v>
      </c>
      <c r="E146" s="46" t="s">
        <v>258</v>
      </c>
      <c r="F146" s="162">
        <v>3105000000</v>
      </c>
      <c r="G146" s="162">
        <v>200</v>
      </c>
      <c r="H146" s="465">
        <v>0</v>
      </c>
      <c r="I146" s="573"/>
    </row>
    <row r="147" spans="1:9" ht="16.5" customHeight="1">
      <c r="A147" s="583" t="s">
        <v>566</v>
      </c>
      <c r="B147" s="584"/>
      <c r="C147" s="585">
        <v>950</v>
      </c>
      <c r="D147" s="586">
        <v>4</v>
      </c>
      <c r="E147" s="586">
        <v>9</v>
      </c>
      <c r="F147" s="587">
        <v>3100000000</v>
      </c>
      <c r="G147" s="588" t="s">
        <v>429</v>
      </c>
      <c r="H147" s="572">
        <f>H148</f>
        <v>694.47</v>
      </c>
      <c r="I147" s="572">
        <f>I148</f>
        <v>739.24</v>
      </c>
    </row>
    <row r="148" spans="1:9" ht="26.25">
      <c r="A148" s="583" t="s">
        <v>567</v>
      </c>
      <c r="B148" s="584"/>
      <c r="C148" s="585">
        <v>950</v>
      </c>
      <c r="D148" s="586">
        <v>4</v>
      </c>
      <c r="E148" s="586">
        <v>9</v>
      </c>
      <c r="F148" s="587">
        <v>3100500000</v>
      </c>
      <c r="G148" s="588" t="s">
        <v>429</v>
      </c>
      <c r="H148" s="572">
        <v>694.47</v>
      </c>
      <c r="I148" s="572">
        <v>739.24</v>
      </c>
    </row>
    <row r="149" spans="1:9" ht="26.25">
      <c r="A149" s="583" t="s">
        <v>319</v>
      </c>
      <c r="B149" s="584"/>
      <c r="C149" s="585">
        <v>950</v>
      </c>
      <c r="D149" s="586">
        <v>4</v>
      </c>
      <c r="E149" s="586">
        <v>9</v>
      </c>
      <c r="F149" s="587">
        <v>3100500000</v>
      </c>
      <c r="G149" s="588" t="s">
        <v>215</v>
      </c>
      <c r="H149" s="565">
        <v>694.47</v>
      </c>
      <c r="I149" s="565">
        <v>739.24</v>
      </c>
    </row>
    <row r="150" spans="1:9" ht="26.25" hidden="1">
      <c r="A150" s="583" t="s">
        <v>517</v>
      </c>
      <c r="B150" s="584"/>
      <c r="C150" s="585">
        <v>950</v>
      </c>
      <c r="D150" s="586">
        <v>4</v>
      </c>
      <c r="E150" s="586">
        <v>9</v>
      </c>
      <c r="F150" s="587" t="s">
        <v>436</v>
      </c>
      <c r="G150" s="588" t="s">
        <v>429</v>
      </c>
      <c r="H150" s="561">
        <f>H151</f>
        <v>0</v>
      </c>
      <c r="I150" s="561">
        <f>I151</f>
        <v>0</v>
      </c>
    </row>
    <row r="151" spans="1:9" ht="26.25" hidden="1">
      <c r="A151" s="583" t="s">
        <v>319</v>
      </c>
      <c r="B151" s="584"/>
      <c r="C151" s="585">
        <v>950</v>
      </c>
      <c r="D151" s="586">
        <v>4</v>
      </c>
      <c r="E151" s="586">
        <v>9</v>
      </c>
      <c r="F151" s="587" t="s">
        <v>436</v>
      </c>
      <c r="G151" s="588" t="s">
        <v>215</v>
      </c>
      <c r="H151" s="565">
        <v>0</v>
      </c>
      <c r="I151" s="565">
        <v>0</v>
      </c>
    </row>
    <row r="152" spans="1:9" ht="15" hidden="1">
      <c r="A152" s="617" t="s">
        <v>437</v>
      </c>
      <c r="B152" s="540"/>
      <c r="C152" s="585">
        <v>950</v>
      </c>
      <c r="D152" s="586">
        <v>4</v>
      </c>
      <c r="E152" s="586">
        <v>9</v>
      </c>
      <c r="F152" s="587" t="s">
        <v>324</v>
      </c>
      <c r="G152" s="588"/>
      <c r="H152" s="565">
        <f>H153</f>
        <v>0</v>
      </c>
      <c r="I152" s="565">
        <f>I153</f>
        <v>0</v>
      </c>
    </row>
    <row r="153" spans="1:9" ht="26.25" hidden="1">
      <c r="A153" s="583" t="s">
        <v>319</v>
      </c>
      <c r="B153" s="584"/>
      <c r="C153" s="585">
        <v>950</v>
      </c>
      <c r="D153" s="586">
        <v>4</v>
      </c>
      <c r="E153" s="586">
        <v>9</v>
      </c>
      <c r="F153" s="587" t="s">
        <v>324</v>
      </c>
      <c r="G153" s="588">
        <v>200</v>
      </c>
      <c r="H153" s="565">
        <v>0</v>
      </c>
      <c r="I153" s="565">
        <v>0</v>
      </c>
    </row>
    <row r="154" spans="1:9" s="506" customFormat="1" ht="18" customHeight="1">
      <c r="A154" s="562" t="s">
        <v>70</v>
      </c>
      <c r="B154" s="254"/>
      <c r="C154" s="45" t="s">
        <v>245</v>
      </c>
      <c r="D154" s="45" t="s">
        <v>223</v>
      </c>
      <c r="E154" s="45" t="s">
        <v>241</v>
      </c>
      <c r="F154" s="45"/>
      <c r="G154" s="45"/>
      <c r="H154" s="573">
        <f>H155</f>
        <v>110</v>
      </c>
      <c r="I154" s="573">
        <f>I155</f>
        <v>90</v>
      </c>
    </row>
    <row r="155" spans="1:9" ht="26.25">
      <c r="A155" s="562" t="s">
        <v>138</v>
      </c>
      <c r="B155" s="254"/>
      <c r="C155" s="45" t="s">
        <v>245</v>
      </c>
      <c r="D155" s="45" t="s">
        <v>223</v>
      </c>
      <c r="E155" s="45" t="s">
        <v>241</v>
      </c>
      <c r="F155" s="45" t="s">
        <v>402</v>
      </c>
      <c r="G155" s="45"/>
      <c r="H155" s="573">
        <f>H156+H159</f>
        <v>110</v>
      </c>
      <c r="I155" s="573">
        <f>I156+I159</f>
        <v>90</v>
      </c>
    </row>
    <row r="156" spans="1:9" ht="16.5" customHeight="1">
      <c r="A156" s="564" t="s">
        <v>143</v>
      </c>
      <c r="B156" s="255"/>
      <c r="C156" s="46" t="s">
        <v>245</v>
      </c>
      <c r="D156" s="46" t="s">
        <v>223</v>
      </c>
      <c r="E156" s="46" t="s">
        <v>241</v>
      </c>
      <c r="F156" s="46" t="s">
        <v>403</v>
      </c>
      <c r="G156" s="46"/>
      <c r="H156" s="572">
        <f>H157</f>
        <v>110</v>
      </c>
      <c r="I156" s="572">
        <f>I157</f>
        <v>90</v>
      </c>
    </row>
    <row r="157" spans="1:9" ht="26.25">
      <c r="A157" s="564" t="s">
        <v>319</v>
      </c>
      <c r="B157" s="255"/>
      <c r="C157" s="46" t="s">
        <v>245</v>
      </c>
      <c r="D157" s="46" t="s">
        <v>223</v>
      </c>
      <c r="E157" s="46" t="s">
        <v>241</v>
      </c>
      <c r="F157" s="46" t="s">
        <v>403</v>
      </c>
      <c r="G157" s="46" t="s">
        <v>215</v>
      </c>
      <c r="H157" s="572">
        <v>110</v>
      </c>
      <c r="I157" s="572">
        <v>90</v>
      </c>
    </row>
    <row r="158" spans="1:9" ht="19.5" customHeight="1" hidden="1">
      <c r="A158" s="564" t="s">
        <v>297</v>
      </c>
      <c r="B158" s="255"/>
      <c r="C158" s="46" t="s">
        <v>245</v>
      </c>
      <c r="D158" s="46" t="s">
        <v>223</v>
      </c>
      <c r="E158" s="46" t="s">
        <v>241</v>
      </c>
      <c r="F158" s="46" t="s">
        <v>404</v>
      </c>
      <c r="G158" s="46"/>
      <c r="H158" s="572">
        <f>H159</f>
        <v>0</v>
      </c>
      <c r="I158" s="572">
        <f>I159</f>
        <v>0</v>
      </c>
    </row>
    <row r="159" spans="1:9" ht="26.25" hidden="1">
      <c r="A159" s="564" t="s">
        <v>200</v>
      </c>
      <c r="B159" s="255"/>
      <c r="C159" s="46" t="s">
        <v>245</v>
      </c>
      <c r="D159" s="46" t="s">
        <v>223</v>
      </c>
      <c r="E159" s="46" t="s">
        <v>241</v>
      </c>
      <c r="F159" s="46" t="s">
        <v>404</v>
      </c>
      <c r="G159" s="46" t="s">
        <v>215</v>
      </c>
      <c r="H159" s="567"/>
      <c r="I159" s="567"/>
    </row>
    <row r="160" spans="1:9" s="506" customFormat="1" ht="15">
      <c r="A160" s="559" t="s">
        <v>12</v>
      </c>
      <c r="B160" s="560"/>
      <c r="C160" s="45" t="s">
        <v>245</v>
      </c>
      <c r="D160" s="45" t="s">
        <v>248</v>
      </c>
      <c r="E160" s="45"/>
      <c r="F160" s="45"/>
      <c r="G160" s="45"/>
      <c r="H160" s="573">
        <f>H161+H170+H180</f>
        <v>781.44</v>
      </c>
      <c r="I160" s="573">
        <f>I161+I170+I180</f>
        <v>629.78</v>
      </c>
    </row>
    <row r="161" spans="1:9" ht="15" hidden="1">
      <c r="A161" s="562" t="s">
        <v>249</v>
      </c>
      <c r="B161" s="254"/>
      <c r="C161" s="45" t="s">
        <v>245</v>
      </c>
      <c r="D161" s="45" t="s">
        <v>248</v>
      </c>
      <c r="E161" s="45" t="s">
        <v>211</v>
      </c>
      <c r="F161" s="45"/>
      <c r="G161" s="45"/>
      <c r="H161" s="573">
        <f>H162+H167</f>
        <v>0</v>
      </c>
      <c r="I161" s="573">
        <f>I162+I167</f>
        <v>0</v>
      </c>
    </row>
    <row r="162" spans="1:9" ht="15" hidden="1">
      <c r="A162" s="559" t="s">
        <v>12</v>
      </c>
      <c r="B162" s="560"/>
      <c r="C162" s="45" t="s">
        <v>245</v>
      </c>
      <c r="D162" s="45" t="s">
        <v>248</v>
      </c>
      <c r="E162" s="45" t="s">
        <v>211</v>
      </c>
      <c r="F162" s="46" t="s">
        <v>405</v>
      </c>
      <c r="G162" s="45"/>
      <c r="H162" s="573">
        <f>H163+H165</f>
        <v>0</v>
      </c>
      <c r="I162" s="573">
        <f>I163+I165</f>
        <v>0</v>
      </c>
    </row>
    <row r="163" spans="1:9" ht="26.25" hidden="1">
      <c r="A163" s="564" t="s">
        <v>406</v>
      </c>
      <c r="B163" s="255"/>
      <c r="C163" s="46" t="s">
        <v>245</v>
      </c>
      <c r="D163" s="46" t="s">
        <v>248</v>
      </c>
      <c r="E163" s="46" t="s">
        <v>211</v>
      </c>
      <c r="F163" s="46" t="s">
        <v>407</v>
      </c>
      <c r="G163" s="45"/>
      <c r="H163" s="572">
        <f>H164</f>
        <v>0</v>
      </c>
      <c r="I163" s="572">
        <f>I164</f>
        <v>0</v>
      </c>
    </row>
    <row r="164" spans="1:9" ht="39.75" customHeight="1" hidden="1">
      <c r="A164" s="568" t="s">
        <v>96</v>
      </c>
      <c r="B164" s="569"/>
      <c r="C164" s="46" t="s">
        <v>245</v>
      </c>
      <c r="D164" s="46" t="s">
        <v>248</v>
      </c>
      <c r="E164" s="46" t="s">
        <v>211</v>
      </c>
      <c r="F164" s="46" t="s">
        <v>407</v>
      </c>
      <c r="G164" s="46" t="s">
        <v>288</v>
      </c>
      <c r="H164" s="616"/>
      <c r="I164" s="616"/>
    </row>
    <row r="165" spans="1:9" ht="20.25" customHeight="1" hidden="1">
      <c r="A165" s="564" t="s">
        <v>326</v>
      </c>
      <c r="B165" s="255"/>
      <c r="C165" s="46" t="s">
        <v>245</v>
      </c>
      <c r="D165" s="46" t="s">
        <v>248</v>
      </c>
      <c r="E165" s="46" t="s">
        <v>211</v>
      </c>
      <c r="F165" s="46" t="s">
        <v>327</v>
      </c>
      <c r="G165" s="46"/>
      <c r="H165" s="616">
        <f>H166</f>
        <v>0</v>
      </c>
      <c r="I165" s="616">
        <f>I166</f>
        <v>0</v>
      </c>
    </row>
    <row r="166" spans="1:9" ht="39.75" customHeight="1" hidden="1">
      <c r="A166" s="564" t="s">
        <v>319</v>
      </c>
      <c r="B166" s="255"/>
      <c r="C166" s="46" t="s">
        <v>245</v>
      </c>
      <c r="D166" s="46" t="s">
        <v>248</v>
      </c>
      <c r="E166" s="46" t="s">
        <v>211</v>
      </c>
      <c r="F166" s="46" t="s">
        <v>327</v>
      </c>
      <c r="G166" s="46" t="s">
        <v>215</v>
      </c>
      <c r="H166" s="616"/>
      <c r="I166" s="616"/>
    </row>
    <row r="167" spans="1:9" ht="43.5" customHeight="1" hidden="1">
      <c r="A167" s="617" t="s">
        <v>345</v>
      </c>
      <c r="B167" s="540"/>
      <c r="C167" s="46" t="s">
        <v>245</v>
      </c>
      <c r="D167" s="46" t="s">
        <v>248</v>
      </c>
      <c r="E167" s="46" t="s">
        <v>211</v>
      </c>
      <c r="F167" s="621" t="s">
        <v>456</v>
      </c>
      <c r="G167" s="46"/>
      <c r="H167" s="572">
        <f>H169</f>
        <v>0</v>
      </c>
      <c r="I167" s="572">
        <f>I169</f>
        <v>0</v>
      </c>
    </row>
    <row r="168" spans="1:9" ht="39" hidden="1">
      <c r="A168" s="617" t="s">
        <v>345</v>
      </c>
      <c r="B168" s="540"/>
      <c r="C168" s="46" t="s">
        <v>245</v>
      </c>
      <c r="D168" s="46" t="s">
        <v>248</v>
      </c>
      <c r="E168" s="46" t="s">
        <v>211</v>
      </c>
      <c r="F168" s="621" t="s">
        <v>51</v>
      </c>
      <c r="G168" s="46"/>
      <c r="H168" s="572">
        <f>H169</f>
        <v>0</v>
      </c>
      <c r="I168" s="572">
        <f>I169</f>
        <v>0</v>
      </c>
    </row>
    <row r="169" spans="1:9" ht="39" hidden="1">
      <c r="A169" s="622" t="s">
        <v>289</v>
      </c>
      <c r="B169" s="623"/>
      <c r="C169" s="46" t="s">
        <v>245</v>
      </c>
      <c r="D169" s="46" t="s">
        <v>248</v>
      </c>
      <c r="E169" s="46" t="s">
        <v>211</v>
      </c>
      <c r="F169" s="621" t="s">
        <v>51</v>
      </c>
      <c r="G169" s="46" t="s">
        <v>288</v>
      </c>
      <c r="H169" s="572"/>
      <c r="I169" s="572"/>
    </row>
    <row r="170" spans="1:9" s="506" customFormat="1" ht="15">
      <c r="A170" s="562" t="s">
        <v>250</v>
      </c>
      <c r="B170" s="254"/>
      <c r="C170" s="45" t="s">
        <v>245</v>
      </c>
      <c r="D170" s="45" t="s">
        <v>248</v>
      </c>
      <c r="E170" s="45" t="s">
        <v>212</v>
      </c>
      <c r="F170" s="45"/>
      <c r="G170" s="45"/>
      <c r="H170" s="573">
        <f>H173</f>
        <v>446.66</v>
      </c>
      <c r="I170" s="573">
        <f>I173</f>
        <v>305</v>
      </c>
    </row>
    <row r="171" spans="1:9" ht="16.5" customHeight="1" hidden="1">
      <c r="A171" s="559" t="s">
        <v>12</v>
      </c>
      <c r="B171" s="560"/>
      <c r="C171" s="45" t="s">
        <v>245</v>
      </c>
      <c r="D171" s="45" t="s">
        <v>248</v>
      </c>
      <c r="E171" s="45" t="s">
        <v>212</v>
      </c>
      <c r="F171" s="46" t="s">
        <v>405</v>
      </c>
      <c r="G171" s="46"/>
      <c r="H171" s="572">
        <f aca="true" t="shared" si="2" ref="H171:I178">H172</f>
        <v>0</v>
      </c>
      <c r="I171" s="572">
        <f t="shared" si="2"/>
        <v>0</v>
      </c>
    </row>
    <row r="172" spans="1:9" ht="15" hidden="1">
      <c r="A172" s="562" t="s">
        <v>250</v>
      </c>
      <c r="B172" s="254"/>
      <c r="C172" s="45" t="s">
        <v>245</v>
      </c>
      <c r="D172" s="45" t="s">
        <v>248</v>
      </c>
      <c r="E172" s="45" t="s">
        <v>212</v>
      </c>
      <c r="F172" s="45"/>
      <c r="G172" s="45"/>
      <c r="H172" s="573">
        <f>H176</f>
        <v>0</v>
      </c>
      <c r="I172" s="573">
        <f>I176</f>
        <v>0</v>
      </c>
    </row>
    <row r="173" spans="1:9" ht="15">
      <c r="A173" s="564" t="s">
        <v>196</v>
      </c>
      <c r="B173" s="254"/>
      <c r="C173" s="45" t="s">
        <v>245</v>
      </c>
      <c r="D173" s="586">
        <v>5</v>
      </c>
      <c r="E173" s="586">
        <v>2</v>
      </c>
      <c r="F173" s="624">
        <v>3500000000</v>
      </c>
      <c r="G173" s="625"/>
      <c r="H173" s="573">
        <f>H174</f>
        <v>446.66</v>
      </c>
      <c r="I173" s="573">
        <f>I174</f>
        <v>305</v>
      </c>
    </row>
    <row r="174" spans="1:9" ht="15">
      <c r="A174" s="564" t="s">
        <v>197</v>
      </c>
      <c r="B174" s="254"/>
      <c r="C174" s="45" t="s">
        <v>245</v>
      </c>
      <c r="D174" s="586">
        <v>5</v>
      </c>
      <c r="E174" s="586">
        <v>2</v>
      </c>
      <c r="F174" s="624">
        <v>3504900000</v>
      </c>
      <c r="G174" s="625"/>
      <c r="H174" s="573">
        <f>H175</f>
        <v>446.66</v>
      </c>
      <c r="I174" s="573">
        <f>I175</f>
        <v>305</v>
      </c>
    </row>
    <row r="175" spans="1:9" ht="26.25">
      <c r="A175" s="564" t="s">
        <v>319</v>
      </c>
      <c r="B175" s="254"/>
      <c r="C175" s="45" t="s">
        <v>245</v>
      </c>
      <c r="D175" s="586">
        <v>5</v>
      </c>
      <c r="E175" s="586">
        <v>2</v>
      </c>
      <c r="F175" s="624">
        <v>3504900000</v>
      </c>
      <c r="G175" s="625">
        <v>200</v>
      </c>
      <c r="H175" s="573">
        <v>446.66</v>
      </c>
      <c r="I175" s="573">
        <v>305</v>
      </c>
    </row>
    <row r="176" spans="1:9" ht="52.5" hidden="1">
      <c r="A176" s="583" t="s">
        <v>438</v>
      </c>
      <c r="B176" s="584"/>
      <c r="C176" s="585">
        <v>950</v>
      </c>
      <c r="D176" s="586">
        <v>5</v>
      </c>
      <c r="E176" s="586">
        <v>2</v>
      </c>
      <c r="F176" s="587" t="s">
        <v>426</v>
      </c>
      <c r="G176" s="588" t="s">
        <v>429</v>
      </c>
      <c r="H176" s="565">
        <f t="shared" si="2"/>
        <v>0</v>
      </c>
      <c r="I176" s="565">
        <f t="shared" si="2"/>
        <v>0</v>
      </c>
    </row>
    <row r="177" spans="1:9" ht="66" hidden="1">
      <c r="A177" s="583" t="s">
        <v>336</v>
      </c>
      <c r="B177" s="584"/>
      <c r="C177" s="585">
        <v>950</v>
      </c>
      <c r="D177" s="586">
        <v>5</v>
      </c>
      <c r="E177" s="586">
        <v>2</v>
      </c>
      <c r="F177" s="587">
        <v>8801000000</v>
      </c>
      <c r="G177" s="588" t="s">
        <v>429</v>
      </c>
      <c r="H177" s="567">
        <f t="shared" si="2"/>
        <v>0</v>
      </c>
      <c r="I177" s="567">
        <f t="shared" si="2"/>
        <v>0</v>
      </c>
    </row>
    <row r="178" spans="1:9" ht="15" hidden="1">
      <c r="A178" s="583" t="s">
        <v>439</v>
      </c>
      <c r="B178" s="584"/>
      <c r="C178" s="585">
        <v>950</v>
      </c>
      <c r="D178" s="586">
        <v>5</v>
      </c>
      <c r="E178" s="586">
        <v>2</v>
      </c>
      <c r="F178" s="587">
        <v>8801000001</v>
      </c>
      <c r="G178" s="588" t="s">
        <v>429</v>
      </c>
      <c r="H178" s="565">
        <f t="shared" si="2"/>
        <v>0</v>
      </c>
      <c r="I178" s="565">
        <f t="shared" si="2"/>
        <v>0</v>
      </c>
    </row>
    <row r="179" spans="1:9" ht="26.25" hidden="1">
      <c r="A179" s="583" t="s">
        <v>319</v>
      </c>
      <c r="B179" s="584"/>
      <c r="C179" s="585">
        <v>950</v>
      </c>
      <c r="D179" s="586">
        <v>5</v>
      </c>
      <c r="E179" s="586">
        <v>2</v>
      </c>
      <c r="F179" s="587">
        <v>8801000001</v>
      </c>
      <c r="G179" s="588" t="s">
        <v>215</v>
      </c>
      <c r="H179" s="565">
        <v>0</v>
      </c>
      <c r="I179" s="572">
        <v>0</v>
      </c>
    </row>
    <row r="180" spans="1:9" s="506" customFormat="1" ht="15">
      <c r="A180" s="562" t="s">
        <v>251</v>
      </c>
      <c r="B180" s="254"/>
      <c r="C180" s="45" t="s">
        <v>245</v>
      </c>
      <c r="D180" s="45" t="s">
        <v>248</v>
      </c>
      <c r="E180" s="45" t="s">
        <v>222</v>
      </c>
      <c r="F180" s="45"/>
      <c r="G180" s="45"/>
      <c r="H180" s="573">
        <f>H181+H193</f>
        <v>334.78</v>
      </c>
      <c r="I180" s="573">
        <f>I181</f>
        <v>324.78</v>
      </c>
    </row>
    <row r="181" spans="1:9" s="506" customFormat="1" ht="15">
      <c r="A181" s="559" t="s">
        <v>12</v>
      </c>
      <c r="B181" s="254"/>
      <c r="C181" s="46" t="s">
        <v>245</v>
      </c>
      <c r="D181" s="45" t="s">
        <v>248</v>
      </c>
      <c r="E181" s="45" t="s">
        <v>222</v>
      </c>
      <c r="F181" s="46" t="s">
        <v>405</v>
      </c>
      <c r="G181" s="45"/>
      <c r="H181" s="573">
        <f>H182</f>
        <v>334.78</v>
      </c>
      <c r="I181" s="573">
        <f>I182</f>
        <v>324.78</v>
      </c>
    </row>
    <row r="182" spans="1:9" s="506" customFormat="1" ht="15">
      <c r="A182" s="566" t="s">
        <v>251</v>
      </c>
      <c r="B182" s="254"/>
      <c r="C182" s="46" t="s">
        <v>245</v>
      </c>
      <c r="D182" s="46" t="s">
        <v>248</v>
      </c>
      <c r="E182" s="46" t="s">
        <v>222</v>
      </c>
      <c r="F182" s="46" t="s">
        <v>408</v>
      </c>
      <c r="G182" s="46"/>
      <c r="H182" s="572">
        <f>H183+H187+H191+H189</f>
        <v>334.78</v>
      </c>
      <c r="I182" s="572">
        <f>I183+I187+I191+I189</f>
        <v>324.78</v>
      </c>
    </row>
    <row r="183" spans="1:9" s="506" customFormat="1" ht="15">
      <c r="A183" s="562" t="s">
        <v>252</v>
      </c>
      <c r="B183" s="254"/>
      <c r="C183" s="46" t="s">
        <v>245</v>
      </c>
      <c r="D183" s="45" t="s">
        <v>248</v>
      </c>
      <c r="E183" s="45" t="s">
        <v>222</v>
      </c>
      <c r="F183" s="45" t="s">
        <v>6</v>
      </c>
      <c r="G183" s="46"/>
      <c r="H183" s="572">
        <f>H184</f>
        <v>31</v>
      </c>
      <c r="I183" s="572">
        <f>I184</f>
        <v>31</v>
      </c>
    </row>
    <row r="184" spans="1:9" s="506" customFormat="1" ht="26.25">
      <c r="A184" s="564" t="s">
        <v>319</v>
      </c>
      <c r="B184" s="254"/>
      <c r="C184" s="46" t="s">
        <v>245</v>
      </c>
      <c r="D184" s="46" t="s">
        <v>248</v>
      </c>
      <c r="E184" s="46" t="s">
        <v>222</v>
      </c>
      <c r="F184" s="46" t="s">
        <v>6</v>
      </c>
      <c r="G184" s="46" t="s">
        <v>215</v>
      </c>
      <c r="H184" s="572">
        <v>31</v>
      </c>
      <c r="I184" s="572">
        <v>31</v>
      </c>
    </row>
    <row r="185" spans="1:9" s="506" customFormat="1" ht="26.25" hidden="1">
      <c r="A185" s="559" t="s">
        <v>63</v>
      </c>
      <c r="B185" s="254"/>
      <c r="C185" s="46" t="s">
        <v>245</v>
      </c>
      <c r="D185" s="45" t="s">
        <v>248</v>
      </c>
      <c r="E185" s="45" t="s">
        <v>222</v>
      </c>
      <c r="F185" s="45" t="s">
        <v>7</v>
      </c>
      <c r="G185" s="45"/>
      <c r="H185" s="573">
        <f>H186</f>
        <v>0</v>
      </c>
      <c r="I185" s="573">
        <f>I186</f>
        <v>0</v>
      </c>
    </row>
    <row r="186" spans="1:9" s="506" customFormat="1" ht="26.25" hidden="1">
      <c r="A186" s="566" t="s">
        <v>200</v>
      </c>
      <c r="B186" s="254"/>
      <c r="C186" s="46" t="s">
        <v>245</v>
      </c>
      <c r="D186" s="46" t="s">
        <v>248</v>
      </c>
      <c r="E186" s="46" t="s">
        <v>222</v>
      </c>
      <c r="F186" s="46" t="s">
        <v>7</v>
      </c>
      <c r="G186" s="46" t="s">
        <v>215</v>
      </c>
      <c r="H186" s="565">
        <v>0</v>
      </c>
      <c r="I186" s="565">
        <v>0</v>
      </c>
    </row>
    <row r="187" spans="1:9" s="506" customFormat="1" ht="25.5" customHeight="1">
      <c r="A187" s="562" t="s">
        <v>64</v>
      </c>
      <c r="B187" s="254"/>
      <c r="C187" s="46" t="s">
        <v>245</v>
      </c>
      <c r="D187" s="45" t="s">
        <v>248</v>
      </c>
      <c r="E187" s="45" t="s">
        <v>222</v>
      </c>
      <c r="F187" s="45" t="s">
        <v>8</v>
      </c>
      <c r="G187" s="45"/>
      <c r="H187" s="561">
        <v>40</v>
      </c>
      <c r="I187" s="561">
        <f>I188</f>
        <v>30</v>
      </c>
    </row>
    <row r="188" spans="1:9" s="506" customFormat="1" ht="26.25">
      <c r="A188" s="564" t="s">
        <v>200</v>
      </c>
      <c r="B188" s="254"/>
      <c r="C188" s="46" t="s">
        <v>245</v>
      </c>
      <c r="D188" s="46" t="s">
        <v>248</v>
      </c>
      <c r="E188" s="46" t="s">
        <v>222</v>
      </c>
      <c r="F188" s="46" t="s">
        <v>8</v>
      </c>
      <c r="G188" s="46" t="s">
        <v>215</v>
      </c>
      <c r="H188" s="565">
        <v>40</v>
      </c>
      <c r="I188" s="565">
        <v>30</v>
      </c>
    </row>
    <row r="189" spans="1:9" s="506" customFormat="1" ht="40.5" customHeight="1" hidden="1">
      <c r="A189" s="82" t="s">
        <v>569</v>
      </c>
      <c r="B189" s="254"/>
      <c r="C189" s="46" t="s">
        <v>245</v>
      </c>
      <c r="D189" s="46" t="s">
        <v>248</v>
      </c>
      <c r="E189" s="46" t="s">
        <v>222</v>
      </c>
      <c r="F189" s="194">
        <v>3505074110</v>
      </c>
      <c r="G189" s="194"/>
      <c r="H189" s="565">
        <v>0</v>
      </c>
      <c r="I189" s="565"/>
    </row>
    <row r="190" spans="1:9" s="506" customFormat="1" ht="26.25" hidden="1">
      <c r="A190" s="82" t="s">
        <v>200</v>
      </c>
      <c r="B190" s="254"/>
      <c r="C190" s="46"/>
      <c r="D190" s="46" t="s">
        <v>248</v>
      </c>
      <c r="E190" s="46" t="s">
        <v>222</v>
      </c>
      <c r="F190" s="194">
        <v>3505074110</v>
      </c>
      <c r="G190" s="194">
        <v>200</v>
      </c>
      <c r="H190" s="565">
        <v>0</v>
      </c>
      <c r="I190" s="565"/>
    </row>
    <row r="191" spans="1:9" s="506" customFormat="1" ht="26.25">
      <c r="A191" s="674" t="s">
        <v>344</v>
      </c>
      <c r="B191" s="254"/>
      <c r="C191" s="46" t="s">
        <v>245</v>
      </c>
      <c r="D191" s="46" t="s">
        <v>248</v>
      </c>
      <c r="E191" s="46" t="s">
        <v>222</v>
      </c>
      <c r="F191" s="46" t="s">
        <v>365</v>
      </c>
      <c r="G191" s="46"/>
      <c r="H191" s="565">
        <f>H192</f>
        <v>263.78</v>
      </c>
      <c r="I191" s="565">
        <f>I192</f>
        <v>263.78</v>
      </c>
    </row>
    <row r="192" spans="1:9" s="506" customFormat="1" ht="26.25">
      <c r="A192" s="564" t="s">
        <v>319</v>
      </c>
      <c r="B192" s="254"/>
      <c r="C192" s="46" t="s">
        <v>245</v>
      </c>
      <c r="D192" s="46" t="s">
        <v>248</v>
      </c>
      <c r="E192" s="46" t="s">
        <v>222</v>
      </c>
      <c r="F192" s="46" t="s">
        <v>365</v>
      </c>
      <c r="G192" s="46" t="s">
        <v>215</v>
      </c>
      <c r="H192" s="565">
        <v>263.78</v>
      </c>
      <c r="I192" s="565">
        <v>263.78</v>
      </c>
    </row>
    <row r="193" spans="1:9" s="506" customFormat="1" ht="97.5" customHeight="1" hidden="1">
      <c r="A193" s="629" t="s">
        <v>526</v>
      </c>
      <c r="B193" s="254"/>
      <c r="C193" s="46" t="s">
        <v>245</v>
      </c>
      <c r="D193" s="630" t="s">
        <v>248</v>
      </c>
      <c r="E193" s="630" t="s">
        <v>222</v>
      </c>
      <c r="F193" s="630" t="s">
        <v>528</v>
      </c>
      <c r="G193" s="630"/>
      <c r="H193" s="631">
        <f>H194</f>
        <v>0</v>
      </c>
      <c r="I193" s="631">
        <f>I194</f>
        <v>2488.1000000000004</v>
      </c>
    </row>
    <row r="194" spans="1:9" s="506" customFormat="1" ht="40.5" customHeight="1" hidden="1">
      <c r="A194" s="632" t="s">
        <v>570</v>
      </c>
      <c r="B194" s="254"/>
      <c r="C194" s="46" t="s">
        <v>245</v>
      </c>
      <c r="D194" s="630" t="s">
        <v>248</v>
      </c>
      <c r="E194" s="630" t="s">
        <v>222</v>
      </c>
      <c r="F194" s="630" t="s">
        <v>530</v>
      </c>
      <c r="G194" s="630"/>
      <c r="H194" s="631">
        <f>H197</f>
        <v>0</v>
      </c>
      <c r="I194" s="631">
        <f>I197+I199+I195</f>
        <v>2488.1000000000004</v>
      </c>
    </row>
    <row r="195" spans="1:9" s="506" customFormat="1" ht="39" hidden="1">
      <c r="A195" s="632" t="s">
        <v>571</v>
      </c>
      <c r="B195" s="254"/>
      <c r="C195" s="46" t="s">
        <v>245</v>
      </c>
      <c r="D195" s="630" t="s">
        <v>248</v>
      </c>
      <c r="E195" s="630" t="s">
        <v>222</v>
      </c>
      <c r="F195" s="630" t="s">
        <v>531</v>
      </c>
      <c r="G195" s="630"/>
      <c r="H195" s="631">
        <f>H196</f>
        <v>0</v>
      </c>
      <c r="I195" s="631">
        <f>I196</f>
        <v>8.3</v>
      </c>
    </row>
    <row r="196" spans="1:9" s="506" customFormat="1" ht="26.25" hidden="1">
      <c r="A196" s="632" t="s">
        <v>200</v>
      </c>
      <c r="B196" s="254"/>
      <c r="C196" s="46" t="s">
        <v>245</v>
      </c>
      <c r="D196" s="630" t="s">
        <v>248</v>
      </c>
      <c r="E196" s="630" t="s">
        <v>222</v>
      </c>
      <c r="F196" s="630" t="s">
        <v>531</v>
      </c>
      <c r="G196" s="630" t="s">
        <v>215</v>
      </c>
      <c r="H196" s="631">
        <v>0</v>
      </c>
      <c r="I196" s="631">
        <v>8.3</v>
      </c>
    </row>
    <row r="197" spans="1:9" s="506" customFormat="1" ht="26.25" hidden="1">
      <c r="A197" s="632" t="s">
        <v>572</v>
      </c>
      <c r="B197" s="254"/>
      <c r="C197" s="46" t="s">
        <v>245</v>
      </c>
      <c r="D197" s="630" t="s">
        <v>248</v>
      </c>
      <c r="E197" s="630" t="s">
        <v>222</v>
      </c>
      <c r="F197" s="630" t="s">
        <v>573</v>
      </c>
      <c r="G197" s="630"/>
      <c r="H197" s="631">
        <f>H198</f>
        <v>0</v>
      </c>
      <c r="I197" s="631">
        <f>I198</f>
        <v>1542.5</v>
      </c>
    </row>
    <row r="198" spans="1:9" s="506" customFormat="1" ht="26.25" hidden="1">
      <c r="A198" s="632" t="s">
        <v>200</v>
      </c>
      <c r="B198" s="254"/>
      <c r="C198" s="46" t="s">
        <v>245</v>
      </c>
      <c r="D198" s="630" t="s">
        <v>248</v>
      </c>
      <c r="E198" s="630" t="s">
        <v>222</v>
      </c>
      <c r="F198" s="630" t="s">
        <v>573</v>
      </c>
      <c r="G198" s="630" t="s">
        <v>215</v>
      </c>
      <c r="H198" s="631">
        <v>0</v>
      </c>
      <c r="I198" s="631">
        <v>1542.5</v>
      </c>
    </row>
    <row r="199" spans="1:9" s="506" customFormat="1" ht="15" hidden="1">
      <c r="A199" s="632" t="s">
        <v>525</v>
      </c>
      <c r="B199" s="254"/>
      <c r="C199" s="46" t="s">
        <v>245</v>
      </c>
      <c r="D199" s="630" t="s">
        <v>248</v>
      </c>
      <c r="E199" s="630" t="s">
        <v>222</v>
      </c>
      <c r="F199" s="630" t="s">
        <v>573</v>
      </c>
      <c r="G199" s="630"/>
      <c r="H199" s="631">
        <f>H200</f>
        <v>786.7</v>
      </c>
      <c r="I199" s="631">
        <f>I200</f>
        <v>937.3</v>
      </c>
    </row>
    <row r="200" spans="1:9" s="506" customFormat="1" ht="26.25" hidden="1">
      <c r="A200" s="632" t="s">
        <v>200</v>
      </c>
      <c r="B200" s="254"/>
      <c r="C200" s="46" t="s">
        <v>245</v>
      </c>
      <c r="D200" s="630" t="s">
        <v>248</v>
      </c>
      <c r="E200" s="630" t="s">
        <v>222</v>
      </c>
      <c r="F200" s="630" t="s">
        <v>573</v>
      </c>
      <c r="G200" s="630" t="s">
        <v>215</v>
      </c>
      <c r="H200" s="631">
        <v>786.7</v>
      </c>
      <c r="I200" s="631">
        <v>937.3</v>
      </c>
    </row>
    <row r="201" spans="1:9" ht="66" hidden="1">
      <c r="A201" s="629" t="s">
        <v>526</v>
      </c>
      <c r="B201" s="633"/>
      <c r="C201" s="46" t="s">
        <v>245</v>
      </c>
      <c r="D201" s="630" t="s">
        <v>248</v>
      </c>
      <c r="E201" s="630" t="s">
        <v>222</v>
      </c>
      <c r="F201" s="630" t="s">
        <v>528</v>
      </c>
      <c r="G201" s="630"/>
      <c r="H201" s="634">
        <f>H202</f>
        <v>0</v>
      </c>
      <c r="I201" s="631">
        <f>I202</f>
        <v>7.5</v>
      </c>
    </row>
    <row r="202" spans="1:9" ht="39" hidden="1">
      <c r="A202" s="632" t="s">
        <v>527</v>
      </c>
      <c r="B202" s="633"/>
      <c r="C202" s="46" t="s">
        <v>245</v>
      </c>
      <c r="D202" s="630" t="s">
        <v>248</v>
      </c>
      <c r="E202" s="630" t="s">
        <v>222</v>
      </c>
      <c r="F202" s="630" t="s">
        <v>530</v>
      </c>
      <c r="G202" s="630"/>
      <c r="H202" s="634">
        <f>H203</f>
        <v>0</v>
      </c>
      <c r="I202" s="631">
        <f>I203+I205+I207</f>
        <v>7.5</v>
      </c>
    </row>
    <row r="203" spans="1:9" ht="15" hidden="1">
      <c r="A203" s="632" t="s">
        <v>529</v>
      </c>
      <c r="B203" s="633"/>
      <c r="C203" s="46" t="s">
        <v>245</v>
      </c>
      <c r="D203" s="630" t="s">
        <v>248</v>
      </c>
      <c r="E203" s="630" t="s">
        <v>222</v>
      </c>
      <c r="F203" s="630" t="s">
        <v>531</v>
      </c>
      <c r="G203" s="630"/>
      <c r="H203" s="634">
        <f>H204</f>
        <v>0</v>
      </c>
      <c r="I203" s="631">
        <f>I204</f>
        <v>0</v>
      </c>
    </row>
    <row r="204" spans="1:9" ht="26.25" hidden="1">
      <c r="A204" s="632" t="s">
        <v>200</v>
      </c>
      <c r="B204" s="633"/>
      <c r="C204" s="46" t="s">
        <v>245</v>
      </c>
      <c r="D204" s="630" t="s">
        <v>248</v>
      </c>
      <c r="E204" s="630" t="s">
        <v>222</v>
      </c>
      <c r="F204" s="630" t="s">
        <v>531</v>
      </c>
      <c r="G204" s="630" t="s">
        <v>215</v>
      </c>
      <c r="H204" s="634">
        <v>0</v>
      </c>
      <c r="I204" s="631"/>
    </row>
    <row r="205" spans="1:9" ht="15" hidden="1">
      <c r="A205" s="632" t="s">
        <v>524</v>
      </c>
      <c r="B205" s="633"/>
      <c r="C205" s="46" t="s">
        <v>245</v>
      </c>
      <c r="D205" s="630" t="s">
        <v>248</v>
      </c>
      <c r="E205" s="630" t="s">
        <v>222</v>
      </c>
      <c r="F205" s="630" t="s">
        <v>532</v>
      </c>
      <c r="G205" s="630"/>
      <c r="H205" s="634"/>
      <c r="I205" s="631">
        <f>I206</f>
        <v>7.5</v>
      </c>
    </row>
    <row r="206" spans="1:9" ht="26.25" hidden="1">
      <c r="A206" s="632" t="s">
        <v>200</v>
      </c>
      <c r="B206" s="633"/>
      <c r="C206" s="46" t="s">
        <v>245</v>
      </c>
      <c r="D206" s="630" t="s">
        <v>248</v>
      </c>
      <c r="E206" s="630" t="s">
        <v>222</v>
      </c>
      <c r="F206" s="630" t="s">
        <v>532</v>
      </c>
      <c r="G206" s="630" t="s">
        <v>215</v>
      </c>
      <c r="H206" s="634"/>
      <c r="I206" s="631">
        <v>7.5</v>
      </c>
    </row>
    <row r="207" spans="1:9" s="506" customFormat="1" ht="26.25" hidden="1">
      <c r="A207" s="562" t="s">
        <v>64</v>
      </c>
      <c r="B207" s="254"/>
      <c r="C207" s="45" t="s">
        <v>245</v>
      </c>
      <c r="D207" s="45" t="s">
        <v>248</v>
      </c>
      <c r="E207" s="45" t="s">
        <v>222</v>
      </c>
      <c r="F207" s="45" t="s">
        <v>8</v>
      </c>
      <c r="G207" s="45"/>
      <c r="H207" s="561">
        <f>H208</f>
        <v>0</v>
      </c>
      <c r="I207" s="561">
        <f>I208</f>
        <v>0</v>
      </c>
    </row>
    <row r="208" spans="1:9" ht="26.25" hidden="1">
      <c r="A208" s="564" t="s">
        <v>200</v>
      </c>
      <c r="B208" s="255"/>
      <c r="C208" s="46" t="s">
        <v>245</v>
      </c>
      <c r="D208" s="46" t="s">
        <v>248</v>
      </c>
      <c r="E208" s="46" t="s">
        <v>222</v>
      </c>
      <c r="F208" s="46" t="s">
        <v>8</v>
      </c>
      <c r="G208" s="46" t="s">
        <v>215</v>
      </c>
      <c r="H208" s="565">
        <v>0</v>
      </c>
      <c r="I208" s="565">
        <v>0</v>
      </c>
    </row>
    <row r="209" spans="1:9" ht="15" hidden="1">
      <c r="A209" s="635"/>
      <c r="B209" s="636"/>
      <c r="C209" s="46"/>
      <c r="D209" s="46"/>
      <c r="E209" s="46"/>
      <c r="F209" s="46"/>
      <c r="G209" s="46"/>
      <c r="H209" s="565"/>
      <c r="I209" s="565"/>
    </row>
    <row r="210" spans="1:9" ht="26.25" hidden="1">
      <c r="A210" s="637" t="s">
        <v>344</v>
      </c>
      <c r="B210" s="638"/>
      <c r="C210" s="46" t="s">
        <v>245</v>
      </c>
      <c r="D210" s="46" t="s">
        <v>248</v>
      </c>
      <c r="E210" s="46" t="s">
        <v>222</v>
      </c>
      <c r="F210" s="46" t="s">
        <v>341</v>
      </c>
      <c r="G210" s="46"/>
      <c r="H210" s="565">
        <f>H211</f>
        <v>0</v>
      </c>
      <c r="I210" s="565">
        <f>I211</f>
        <v>0</v>
      </c>
    </row>
    <row r="211" spans="1:9" ht="26.25" hidden="1">
      <c r="A211" s="82" t="s">
        <v>319</v>
      </c>
      <c r="B211" s="639"/>
      <c r="C211" s="46" t="s">
        <v>245</v>
      </c>
      <c r="D211" s="46" t="s">
        <v>248</v>
      </c>
      <c r="E211" s="46" t="s">
        <v>222</v>
      </c>
      <c r="F211" s="46" t="s">
        <v>341</v>
      </c>
      <c r="G211" s="46" t="s">
        <v>215</v>
      </c>
      <c r="H211" s="565"/>
      <c r="I211" s="565"/>
    </row>
    <row r="212" spans="1:9" ht="26.25" hidden="1">
      <c r="A212" s="637" t="s">
        <v>346</v>
      </c>
      <c r="B212" s="638"/>
      <c r="C212" s="46" t="s">
        <v>245</v>
      </c>
      <c r="D212" s="46" t="s">
        <v>248</v>
      </c>
      <c r="E212" s="46" t="s">
        <v>222</v>
      </c>
      <c r="F212" s="46" t="s">
        <v>342</v>
      </c>
      <c r="G212" s="46"/>
      <c r="H212" s="565">
        <f>H213</f>
        <v>0</v>
      </c>
      <c r="I212" s="565">
        <f>I213</f>
        <v>0</v>
      </c>
    </row>
    <row r="213" spans="1:9" ht="26.25" hidden="1">
      <c r="A213" s="82" t="s">
        <v>319</v>
      </c>
      <c r="B213" s="639"/>
      <c r="C213" s="46" t="s">
        <v>245</v>
      </c>
      <c r="D213" s="46" t="s">
        <v>248</v>
      </c>
      <c r="E213" s="46" t="s">
        <v>222</v>
      </c>
      <c r="F213" s="46" t="s">
        <v>342</v>
      </c>
      <c r="G213" s="46" t="s">
        <v>215</v>
      </c>
      <c r="H213" s="565"/>
      <c r="I213" s="565"/>
    </row>
    <row r="214" spans="1:9" s="506" customFormat="1" ht="15" hidden="1">
      <c r="A214" s="559" t="s">
        <v>253</v>
      </c>
      <c r="B214" s="560"/>
      <c r="C214" s="45" t="s">
        <v>245</v>
      </c>
      <c r="D214" s="45" t="s">
        <v>254</v>
      </c>
      <c r="E214" s="45"/>
      <c r="F214" s="45"/>
      <c r="G214" s="45"/>
      <c r="H214" s="573">
        <f>H215</f>
        <v>0</v>
      </c>
      <c r="I214" s="573">
        <f>I215</f>
        <v>0</v>
      </c>
    </row>
    <row r="215" spans="1:9" s="506" customFormat="1" ht="26.25" hidden="1">
      <c r="A215" s="559" t="s">
        <v>219</v>
      </c>
      <c r="B215" s="560"/>
      <c r="C215" s="45" t="s">
        <v>245</v>
      </c>
      <c r="D215" s="45" t="s">
        <v>254</v>
      </c>
      <c r="E215" s="45" t="s">
        <v>248</v>
      </c>
      <c r="F215" s="45"/>
      <c r="G215" s="45"/>
      <c r="H215" s="573">
        <f>H217</f>
        <v>0</v>
      </c>
      <c r="I215" s="573">
        <f>I217</f>
        <v>0</v>
      </c>
    </row>
    <row r="216" spans="1:9" s="506" customFormat="1" ht="19.5" customHeight="1" hidden="1">
      <c r="A216" s="559" t="s">
        <v>195</v>
      </c>
      <c r="B216" s="560"/>
      <c r="C216" s="45" t="s">
        <v>245</v>
      </c>
      <c r="D216" s="45" t="s">
        <v>254</v>
      </c>
      <c r="E216" s="45" t="s">
        <v>248</v>
      </c>
      <c r="F216" s="45" t="s">
        <v>414</v>
      </c>
      <c r="G216" s="45"/>
      <c r="H216" s="573">
        <f>H217</f>
        <v>0</v>
      </c>
      <c r="I216" s="573">
        <f>I217</f>
        <v>0</v>
      </c>
    </row>
    <row r="217" spans="1:9" ht="21" customHeight="1" hidden="1">
      <c r="A217" s="656" t="s">
        <v>291</v>
      </c>
      <c r="B217" s="263"/>
      <c r="C217" s="46" t="s">
        <v>245</v>
      </c>
      <c r="D217" s="46" t="s">
        <v>254</v>
      </c>
      <c r="E217" s="46" t="s">
        <v>248</v>
      </c>
      <c r="F217" s="46" t="s">
        <v>413</v>
      </c>
      <c r="G217" s="46"/>
      <c r="H217" s="572">
        <f>H218</f>
        <v>0</v>
      </c>
      <c r="I217" s="572">
        <f>I218</f>
        <v>0</v>
      </c>
    </row>
    <row r="218" spans="1:9" ht="26.25" hidden="1">
      <c r="A218" s="566" t="s">
        <v>319</v>
      </c>
      <c r="B218" s="44"/>
      <c r="C218" s="46" t="s">
        <v>245</v>
      </c>
      <c r="D218" s="46" t="s">
        <v>254</v>
      </c>
      <c r="E218" s="46" t="s">
        <v>248</v>
      </c>
      <c r="F218" s="46" t="s">
        <v>413</v>
      </c>
      <c r="G218" s="46" t="s">
        <v>215</v>
      </c>
      <c r="H218" s="572">
        <v>0</v>
      </c>
      <c r="I218" s="572">
        <v>0</v>
      </c>
    </row>
    <row r="219" spans="1:9" ht="15" hidden="1">
      <c r="A219" s="566" t="s">
        <v>54</v>
      </c>
      <c r="B219" s="44"/>
      <c r="C219" s="46" t="s">
        <v>245</v>
      </c>
      <c r="D219" s="46" t="s">
        <v>254</v>
      </c>
      <c r="E219" s="46" t="s">
        <v>248</v>
      </c>
      <c r="F219" s="46" t="s">
        <v>220</v>
      </c>
      <c r="G219" s="46" t="s">
        <v>215</v>
      </c>
      <c r="H219" s="572">
        <v>20</v>
      </c>
      <c r="I219" s="572">
        <v>20</v>
      </c>
    </row>
    <row r="220" spans="1:9" ht="15" hidden="1">
      <c r="A220" s="566" t="s">
        <v>225</v>
      </c>
      <c r="B220" s="44"/>
      <c r="C220" s="46" t="s">
        <v>245</v>
      </c>
      <c r="D220" s="46" t="s">
        <v>254</v>
      </c>
      <c r="E220" s="46" t="s">
        <v>248</v>
      </c>
      <c r="F220" s="46" t="s">
        <v>220</v>
      </c>
      <c r="G220" s="46" t="s">
        <v>215</v>
      </c>
      <c r="H220" s="565">
        <v>20</v>
      </c>
      <c r="I220" s="565">
        <v>20</v>
      </c>
    </row>
    <row r="221" spans="1:9" ht="15" hidden="1">
      <c r="A221" s="564" t="s">
        <v>230</v>
      </c>
      <c r="B221" s="255"/>
      <c r="C221" s="46" t="s">
        <v>245</v>
      </c>
      <c r="D221" s="46" t="s">
        <v>254</v>
      </c>
      <c r="E221" s="46" t="s">
        <v>248</v>
      </c>
      <c r="F221" s="46" t="s">
        <v>220</v>
      </c>
      <c r="G221" s="46" t="s">
        <v>215</v>
      </c>
      <c r="H221" s="572">
        <v>20</v>
      </c>
      <c r="I221" s="572">
        <v>20</v>
      </c>
    </row>
    <row r="222" spans="1:9" s="506" customFormat="1" ht="15">
      <c r="A222" s="562" t="s">
        <v>285</v>
      </c>
      <c r="B222" s="254"/>
      <c r="C222" s="45" t="s">
        <v>245</v>
      </c>
      <c r="D222" s="45" t="s">
        <v>255</v>
      </c>
      <c r="E222" s="45"/>
      <c r="F222" s="45"/>
      <c r="G222" s="45"/>
      <c r="H222" s="573">
        <f>H223</f>
        <v>2372.11</v>
      </c>
      <c r="I222" s="573">
        <f>I223</f>
        <v>2168.76</v>
      </c>
    </row>
    <row r="223" spans="1:9" s="506" customFormat="1" ht="15">
      <c r="A223" s="559" t="s">
        <v>88</v>
      </c>
      <c r="B223" s="560"/>
      <c r="C223" s="45" t="s">
        <v>245</v>
      </c>
      <c r="D223" s="45" t="s">
        <v>255</v>
      </c>
      <c r="E223" s="45" t="s">
        <v>211</v>
      </c>
      <c r="F223" s="45"/>
      <c r="G223" s="45"/>
      <c r="H223" s="573">
        <f>H224+H234</f>
        <v>2372.11</v>
      </c>
      <c r="I223" s="573">
        <f>I224+I240+I244</f>
        <v>2168.76</v>
      </c>
    </row>
    <row r="224" spans="1:9" ht="15">
      <c r="A224" s="566" t="s">
        <v>415</v>
      </c>
      <c r="B224" s="44"/>
      <c r="C224" s="46" t="s">
        <v>245</v>
      </c>
      <c r="D224" s="46" t="s">
        <v>255</v>
      </c>
      <c r="E224" s="46" t="s">
        <v>211</v>
      </c>
      <c r="F224" s="46" t="s">
        <v>416</v>
      </c>
      <c r="G224" s="46"/>
      <c r="H224" s="572">
        <f>H227</f>
        <v>2372.11</v>
      </c>
      <c r="I224" s="572">
        <f>I227</f>
        <v>2168.76</v>
      </c>
    </row>
    <row r="225" spans="1:9" ht="15" hidden="1">
      <c r="A225" s="566" t="s">
        <v>281</v>
      </c>
      <c r="B225" s="44"/>
      <c r="C225" s="46" t="s">
        <v>245</v>
      </c>
      <c r="D225" s="46" t="s">
        <v>255</v>
      </c>
      <c r="E225" s="46" t="s">
        <v>211</v>
      </c>
      <c r="F225" s="46" t="s">
        <v>417</v>
      </c>
      <c r="G225" s="46"/>
      <c r="H225" s="572">
        <f>H226</f>
        <v>0</v>
      </c>
      <c r="I225" s="572">
        <f>I226</f>
        <v>0</v>
      </c>
    </row>
    <row r="226" spans="1:9" ht="26.25" hidden="1">
      <c r="A226" s="566" t="s">
        <v>200</v>
      </c>
      <c r="B226" s="44"/>
      <c r="C226" s="46" t="s">
        <v>245</v>
      </c>
      <c r="D226" s="46" t="s">
        <v>255</v>
      </c>
      <c r="E226" s="46" t="s">
        <v>211</v>
      </c>
      <c r="F226" s="46" t="s">
        <v>417</v>
      </c>
      <c r="G226" s="46" t="s">
        <v>215</v>
      </c>
      <c r="H226" s="572"/>
      <c r="I226" s="572"/>
    </row>
    <row r="227" spans="1:9" ht="26.25">
      <c r="A227" s="564" t="s">
        <v>418</v>
      </c>
      <c r="B227" s="255"/>
      <c r="C227" s="46" t="s">
        <v>245</v>
      </c>
      <c r="D227" s="46" t="s">
        <v>255</v>
      </c>
      <c r="E227" s="46" t="s">
        <v>211</v>
      </c>
      <c r="F227" s="46" t="s">
        <v>419</v>
      </c>
      <c r="G227" s="46"/>
      <c r="H227" s="572">
        <f>H228+H233</f>
        <v>2372.11</v>
      </c>
      <c r="I227" s="572">
        <f>I228+I233+I237</f>
        <v>2168.76</v>
      </c>
    </row>
    <row r="228" spans="1:9" ht="66">
      <c r="A228" s="566" t="s">
        <v>198</v>
      </c>
      <c r="B228" s="44"/>
      <c r="C228" s="46" t="s">
        <v>245</v>
      </c>
      <c r="D228" s="46" t="s">
        <v>255</v>
      </c>
      <c r="E228" s="46" t="s">
        <v>211</v>
      </c>
      <c r="F228" s="46" t="s">
        <v>419</v>
      </c>
      <c r="G228" s="46" t="s">
        <v>199</v>
      </c>
      <c r="H228" s="567">
        <v>1897.79</v>
      </c>
      <c r="I228" s="567">
        <v>1946.23</v>
      </c>
    </row>
    <row r="229" spans="1:9" ht="15" customHeight="1" hidden="1">
      <c r="A229" s="566" t="s">
        <v>54</v>
      </c>
      <c r="B229" s="44"/>
      <c r="C229" s="46" t="s">
        <v>245</v>
      </c>
      <c r="D229" s="46" t="s">
        <v>255</v>
      </c>
      <c r="E229" s="46" t="s">
        <v>211</v>
      </c>
      <c r="F229" s="642" t="s">
        <v>419</v>
      </c>
      <c r="G229" s="46" t="s">
        <v>199</v>
      </c>
      <c r="H229" s="567" t="s">
        <v>277</v>
      </c>
      <c r="I229" s="567" t="s">
        <v>277</v>
      </c>
    </row>
    <row r="230" spans="1:9" ht="30" customHeight="1" hidden="1">
      <c r="A230" s="566" t="s">
        <v>216</v>
      </c>
      <c r="B230" s="44"/>
      <c r="C230" s="46" t="s">
        <v>245</v>
      </c>
      <c r="D230" s="46" t="s">
        <v>255</v>
      </c>
      <c r="E230" s="46" t="s">
        <v>211</v>
      </c>
      <c r="F230" s="642" t="s">
        <v>419</v>
      </c>
      <c r="G230" s="46" t="s">
        <v>199</v>
      </c>
      <c r="H230" s="567" t="s">
        <v>277</v>
      </c>
      <c r="I230" s="567" t="s">
        <v>277</v>
      </c>
    </row>
    <row r="231" spans="1:9" ht="15" customHeight="1" hidden="1">
      <c r="A231" s="564" t="s">
        <v>217</v>
      </c>
      <c r="B231" s="255"/>
      <c r="C231" s="46" t="s">
        <v>245</v>
      </c>
      <c r="D231" s="46" t="s">
        <v>255</v>
      </c>
      <c r="E231" s="46" t="s">
        <v>211</v>
      </c>
      <c r="F231" s="642" t="s">
        <v>419</v>
      </c>
      <c r="G231" s="46" t="s">
        <v>199</v>
      </c>
      <c r="H231" s="567" t="s">
        <v>278</v>
      </c>
      <c r="I231" s="567" t="s">
        <v>278</v>
      </c>
    </row>
    <row r="232" spans="1:9" ht="15" customHeight="1" hidden="1">
      <c r="A232" s="566" t="s">
        <v>218</v>
      </c>
      <c r="B232" s="44"/>
      <c r="C232" s="46" t="s">
        <v>245</v>
      </c>
      <c r="D232" s="46" t="s">
        <v>255</v>
      </c>
      <c r="E232" s="46" t="s">
        <v>211</v>
      </c>
      <c r="F232" s="642" t="s">
        <v>419</v>
      </c>
      <c r="G232" s="46" t="s">
        <v>199</v>
      </c>
      <c r="H232" s="567" t="s">
        <v>279</v>
      </c>
      <c r="I232" s="567" t="s">
        <v>279</v>
      </c>
    </row>
    <row r="233" spans="1:9" ht="26.25">
      <c r="A233" s="566" t="s">
        <v>319</v>
      </c>
      <c r="B233" s="44"/>
      <c r="C233" s="46" t="s">
        <v>245</v>
      </c>
      <c r="D233" s="46" t="s">
        <v>255</v>
      </c>
      <c r="E233" s="46" t="s">
        <v>211</v>
      </c>
      <c r="F233" s="46" t="s">
        <v>419</v>
      </c>
      <c r="G233" s="46" t="s">
        <v>215</v>
      </c>
      <c r="H233" s="567">
        <v>474.32</v>
      </c>
      <c r="I233" s="567">
        <v>222.53</v>
      </c>
    </row>
    <row r="234" spans="1:9" ht="39" hidden="1">
      <c r="A234" s="675" t="s">
        <v>574</v>
      </c>
      <c r="B234" s="667"/>
      <c r="C234" s="646" t="s">
        <v>245</v>
      </c>
      <c r="D234" s="646" t="s">
        <v>255</v>
      </c>
      <c r="E234" s="646" t="s">
        <v>211</v>
      </c>
      <c r="F234" s="668">
        <v>70000000000</v>
      </c>
      <c r="G234" s="646"/>
      <c r="H234" s="575">
        <f aca="true" t="shared" si="3" ref="H234:I236">H235</f>
        <v>0</v>
      </c>
      <c r="I234" s="567">
        <f t="shared" si="3"/>
        <v>0</v>
      </c>
    </row>
    <row r="235" spans="1:9" ht="15" hidden="1">
      <c r="A235" s="644" t="s">
        <v>575</v>
      </c>
      <c r="B235" s="667"/>
      <c r="C235" s="646" t="s">
        <v>245</v>
      </c>
      <c r="D235" s="646" t="s">
        <v>255</v>
      </c>
      <c r="E235" s="646" t="s">
        <v>211</v>
      </c>
      <c r="F235" s="669">
        <v>7000100000</v>
      </c>
      <c r="G235" s="646"/>
      <c r="H235" s="575">
        <f>H236</f>
        <v>0</v>
      </c>
      <c r="I235" s="567">
        <f>I236</f>
        <v>0</v>
      </c>
    </row>
    <row r="236" spans="1:9" ht="26.25" hidden="1">
      <c r="A236" s="82" t="s">
        <v>640</v>
      </c>
      <c r="B236" s="667"/>
      <c r="C236" s="646" t="s">
        <v>245</v>
      </c>
      <c r="D236" s="646" t="s">
        <v>255</v>
      </c>
      <c r="E236" s="646" t="s">
        <v>211</v>
      </c>
      <c r="F236" s="669">
        <v>7000117001</v>
      </c>
      <c r="G236" s="646"/>
      <c r="H236" s="575">
        <f t="shared" si="3"/>
        <v>0</v>
      </c>
      <c r="I236" s="567">
        <f>I237</f>
        <v>0</v>
      </c>
    </row>
    <row r="237" spans="1:9" ht="26.25" hidden="1">
      <c r="A237" s="648" t="s">
        <v>319</v>
      </c>
      <c r="B237" s="670"/>
      <c r="C237" s="646" t="s">
        <v>245</v>
      </c>
      <c r="D237" s="646" t="s">
        <v>255</v>
      </c>
      <c r="E237" s="646" t="s">
        <v>211</v>
      </c>
      <c r="F237" s="669">
        <v>7000117001</v>
      </c>
      <c r="G237" s="646" t="s">
        <v>215</v>
      </c>
      <c r="H237" s="575">
        <v>0</v>
      </c>
      <c r="I237" s="567">
        <v>0</v>
      </c>
    </row>
    <row r="238" spans="1:9" ht="36" customHeight="1" hidden="1">
      <c r="A238" s="82" t="s">
        <v>640</v>
      </c>
      <c r="B238" s="651"/>
      <c r="C238" s="46" t="s">
        <v>245</v>
      </c>
      <c r="D238" s="46" t="s">
        <v>255</v>
      </c>
      <c r="E238" s="46" t="s">
        <v>211</v>
      </c>
      <c r="F238" s="669">
        <v>7000117002</v>
      </c>
      <c r="G238" s="46"/>
      <c r="H238" s="567">
        <f>H239</f>
        <v>0</v>
      </c>
      <c r="I238" s="567">
        <f>I239</f>
        <v>0</v>
      </c>
    </row>
    <row r="239" spans="1:9" ht="26.25" hidden="1">
      <c r="A239" s="566" t="s">
        <v>319</v>
      </c>
      <c r="B239" s="44"/>
      <c r="C239" s="46" t="s">
        <v>245</v>
      </c>
      <c r="D239" s="46" t="s">
        <v>255</v>
      </c>
      <c r="E239" s="46" t="s">
        <v>211</v>
      </c>
      <c r="F239" s="669">
        <v>7000117002</v>
      </c>
      <c r="G239" s="46" t="s">
        <v>215</v>
      </c>
      <c r="H239" s="567">
        <v>0</v>
      </c>
      <c r="I239" s="567">
        <v>0</v>
      </c>
    </row>
    <row r="240" spans="1:9" ht="52.5" hidden="1">
      <c r="A240" s="652" t="s">
        <v>366</v>
      </c>
      <c r="B240" s="44"/>
      <c r="C240" s="46" t="s">
        <v>245</v>
      </c>
      <c r="D240" s="46" t="s">
        <v>255</v>
      </c>
      <c r="E240" s="46" t="s">
        <v>211</v>
      </c>
      <c r="F240" s="653">
        <v>7000000000</v>
      </c>
      <c r="G240" s="46"/>
      <c r="H240" s="567">
        <f aca="true" t="shared" si="4" ref="H240:I242">H241</f>
        <v>0</v>
      </c>
      <c r="I240" s="567">
        <f t="shared" si="4"/>
        <v>0</v>
      </c>
    </row>
    <row r="241" spans="1:9" ht="66" hidden="1">
      <c r="A241" s="654" t="s">
        <v>367</v>
      </c>
      <c r="B241" s="44"/>
      <c r="C241" s="46" t="s">
        <v>245</v>
      </c>
      <c r="D241" s="46" t="s">
        <v>255</v>
      </c>
      <c r="E241" s="46" t="s">
        <v>211</v>
      </c>
      <c r="F241" s="79">
        <v>7001000000</v>
      </c>
      <c r="G241" s="46"/>
      <c r="H241" s="567">
        <f t="shared" si="4"/>
        <v>0</v>
      </c>
      <c r="I241" s="567">
        <f t="shared" si="4"/>
        <v>0</v>
      </c>
    </row>
    <row r="242" spans="1:9" ht="26.25" hidden="1">
      <c r="A242" s="654" t="s">
        <v>368</v>
      </c>
      <c r="B242" s="44"/>
      <c r="C242" s="46" t="s">
        <v>245</v>
      </c>
      <c r="D242" s="46" t="s">
        <v>255</v>
      </c>
      <c r="E242" s="46" t="s">
        <v>211</v>
      </c>
      <c r="F242" s="79">
        <v>7001000005</v>
      </c>
      <c r="G242" s="46"/>
      <c r="H242" s="567">
        <f t="shared" si="4"/>
        <v>0</v>
      </c>
      <c r="I242" s="567">
        <f t="shared" si="4"/>
        <v>0</v>
      </c>
    </row>
    <row r="243" spans="1:9" ht="26.25" hidden="1">
      <c r="A243" s="566" t="s">
        <v>319</v>
      </c>
      <c r="B243" s="44"/>
      <c r="C243" s="46" t="s">
        <v>245</v>
      </c>
      <c r="D243" s="46" t="s">
        <v>255</v>
      </c>
      <c r="E243" s="46" t="s">
        <v>211</v>
      </c>
      <c r="F243" s="79">
        <v>7001000005</v>
      </c>
      <c r="G243" s="46" t="s">
        <v>215</v>
      </c>
      <c r="H243" s="567">
        <v>0</v>
      </c>
      <c r="I243" s="567">
        <v>0</v>
      </c>
    </row>
    <row r="244" spans="1:9" ht="15" hidden="1">
      <c r="A244" s="564" t="s">
        <v>201</v>
      </c>
      <c r="B244" s="255"/>
      <c r="C244" s="46" t="s">
        <v>245</v>
      </c>
      <c r="D244" s="46" t="s">
        <v>255</v>
      </c>
      <c r="E244" s="46" t="s">
        <v>211</v>
      </c>
      <c r="F244" s="46" t="s">
        <v>419</v>
      </c>
      <c r="G244" s="46" t="s">
        <v>202</v>
      </c>
      <c r="H244" s="567">
        <v>0</v>
      </c>
      <c r="I244" s="567">
        <v>0</v>
      </c>
    </row>
    <row r="245" spans="1:9" s="506" customFormat="1" ht="15">
      <c r="A245" s="559" t="s">
        <v>65</v>
      </c>
      <c r="B245" s="560"/>
      <c r="C245" s="45" t="s">
        <v>245</v>
      </c>
      <c r="D245" s="45" t="s">
        <v>259</v>
      </c>
      <c r="E245" s="45"/>
      <c r="F245" s="45"/>
      <c r="G245" s="45"/>
      <c r="H245" s="573">
        <f aca="true" t="shared" si="5" ref="H245:I249">H246</f>
        <v>146.92</v>
      </c>
      <c r="I245" s="573">
        <f t="shared" si="5"/>
        <v>146.92</v>
      </c>
    </row>
    <row r="246" spans="1:9" s="506" customFormat="1" ht="15">
      <c r="A246" s="559" t="s">
        <v>260</v>
      </c>
      <c r="B246" s="560"/>
      <c r="C246" s="45" t="s">
        <v>245</v>
      </c>
      <c r="D246" s="45" t="s">
        <v>259</v>
      </c>
      <c r="E246" s="45" t="s">
        <v>211</v>
      </c>
      <c r="F246" s="45"/>
      <c r="G246" s="45"/>
      <c r="H246" s="573">
        <f t="shared" si="5"/>
        <v>146.92</v>
      </c>
      <c r="I246" s="573">
        <f t="shared" si="5"/>
        <v>146.92</v>
      </c>
    </row>
    <row r="247" spans="1:9" ht="26.25">
      <c r="A247" s="566" t="s">
        <v>261</v>
      </c>
      <c r="B247" s="44"/>
      <c r="C247" s="46" t="s">
        <v>245</v>
      </c>
      <c r="D247" s="46" t="s">
        <v>259</v>
      </c>
      <c r="E247" s="46" t="s">
        <v>211</v>
      </c>
      <c r="F247" s="46" t="s">
        <v>409</v>
      </c>
      <c r="G247" s="46"/>
      <c r="H247" s="572">
        <f t="shared" si="5"/>
        <v>146.92</v>
      </c>
      <c r="I247" s="572">
        <f t="shared" si="5"/>
        <v>146.92</v>
      </c>
    </row>
    <row r="248" spans="1:9" ht="15">
      <c r="A248" s="566" t="s">
        <v>411</v>
      </c>
      <c r="B248" s="44"/>
      <c r="C248" s="46" t="s">
        <v>245</v>
      </c>
      <c r="D248" s="46" t="s">
        <v>259</v>
      </c>
      <c r="E248" s="46" t="s">
        <v>211</v>
      </c>
      <c r="F248" s="46" t="s">
        <v>410</v>
      </c>
      <c r="G248" s="46"/>
      <c r="H248" s="572">
        <f t="shared" si="5"/>
        <v>146.92</v>
      </c>
      <c r="I248" s="572">
        <f t="shared" si="5"/>
        <v>146.92</v>
      </c>
    </row>
    <row r="249" spans="1:9" ht="66">
      <c r="A249" s="566" t="s">
        <v>311</v>
      </c>
      <c r="B249" s="44"/>
      <c r="C249" s="46" t="s">
        <v>245</v>
      </c>
      <c r="D249" s="46" t="s">
        <v>259</v>
      </c>
      <c r="E249" s="46" t="s">
        <v>211</v>
      </c>
      <c r="F249" s="46" t="s">
        <v>412</v>
      </c>
      <c r="G249" s="46"/>
      <c r="H249" s="572">
        <f t="shared" si="5"/>
        <v>146.92</v>
      </c>
      <c r="I249" s="572">
        <f t="shared" si="5"/>
        <v>146.92</v>
      </c>
    </row>
    <row r="250" spans="1:9" ht="15">
      <c r="A250" s="655" t="s">
        <v>523</v>
      </c>
      <c r="B250" s="255"/>
      <c r="C250" s="46" t="s">
        <v>245</v>
      </c>
      <c r="D250" s="46" t="s">
        <v>259</v>
      </c>
      <c r="E250" s="46" t="s">
        <v>211</v>
      </c>
      <c r="F250" s="46" t="s">
        <v>412</v>
      </c>
      <c r="G250" s="46" t="s">
        <v>232</v>
      </c>
      <c r="H250" s="572">
        <v>146.92</v>
      </c>
      <c r="I250" s="572">
        <v>146.92</v>
      </c>
    </row>
    <row r="251" spans="1:9" ht="26.25">
      <c r="A251" s="559" t="s">
        <v>235</v>
      </c>
      <c r="B251" s="560"/>
      <c r="C251" s="45" t="s">
        <v>245</v>
      </c>
      <c r="D251" s="45" t="s">
        <v>87</v>
      </c>
      <c r="E251" s="45"/>
      <c r="F251" s="45"/>
      <c r="G251" s="45"/>
      <c r="H251" s="573">
        <f aca="true" t="shared" si="6" ref="H251:I254">H252</f>
        <v>5.27</v>
      </c>
      <c r="I251" s="573">
        <f t="shared" si="6"/>
        <v>6.91</v>
      </c>
    </row>
    <row r="252" spans="1:9" ht="26.25">
      <c r="A252" s="559" t="s">
        <v>292</v>
      </c>
      <c r="B252" s="560"/>
      <c r="C252" s="45" t="s">
        <v>245</v>
      </c>
      <c r="D252" s="45" t="s">
        <v>87</v>
      </c>
      <c r="E252" s="45" t="s">
        <v>211</v>
      </c>
      <c r="F252" s="45"/>
      <c r="G252" s="45"/>
      <c r="H252" s="573">
        <f t="shared" si="6"/>
        <v>5.27</v>
      </c>
      <c r="I252" s="573">
        <f t="shared" si="6"/>
        <v>6.91</v>
      </c>
    </row>
    <row r="253" spans="1:9" ht="15">
      <c r="A253" s="566" t="s">
        <v>237</v>
      </c>
      <c r="B253" s="44"/>
      <c r="C253" s="46" t="s">
        <v>245</v>
      </c>
      <c r="D253" s="46" t="s">
        <v>87</v>
      </c>
      <c r="E253" s="46" t="s">
        <v>211</v>
      </c>
      <c r="F253" s="46" t="s">
        <v>420</v>
      </c>
      <c r="G253" s="46"/>
      <c r="H253" s="572">
        <f t="shared" si="6"/>
        <v>5.27</v>
      </c>
      <c r="I253" s="572">
        <f t="shared" si="6"/>
        <v>6.91</v>
      </c>
    </row>
    <row r="254" spans="1:9" ht="15">
      <c r="A254" s="566" t="s">
        <v>238</v>
      </c>
      <c r="B254" s="44"/>
      <c r="C254" s="46" t="s">
        <v>245</v>
      </c>
      <c r="D254" s="46" t="s">
        <v>87</v>
      </c>
      <c r="E254" s="46" t="s">
        <v>211</v>
      </c>
      <c r="F254" s="46" t="s">
        <v>421</v>
      </c>
      <c r="G254" s="46"/>
      <c r="H254" s="572">
        <f t="shared" si="6"/>
        <v>5.27</v>
      </c>
      <c r="I254" s="572">
        <f t="shared" si="6"/>
        <v>6.91</v>
      </c>
    </row>
    <row r="255" spans="1:9" ht="26.25">
      <c r="A255" s="564" t="s">
        <v>239</v>
      </c>
      <c r="B255" s="255"/>
      <c r="C255" s="46" t="s">
        <v>245</v>
      </c>
      <c r="D255" s="46" t="s">
        <v>87</v>
      </c>
      <c r="E255" s="46" t="s">
        <v>211</v>
      </c>
      <c r="F255" s="46" t="s">
        <v>421</v>
      </c>
      <c r="G255" s="46" t="s">
        <v>203</v>
      </c>
      <c r="H255" s="572">
        <v>5.27</v>
      </c>
      <c r="I255" s="572">
        <v>6.91</v>
      </c>
    </row>
    <row r="256" spans="1:9" s="506" customFormat="1" ht="39">
      <c r="A256" s="559" t="s">
        <v>287</v>
      </c>
      <c r="B256" s="560"/>
      <c r="C256" s="45" t="s">
        <v>245</v>
      </c>
      <c r="D256" s="45" t="s">
        <v>246</v>
      </c>
      <c r="E256" s="45"/>
      <c r="F256" s="45"/>
      <c r="G256" s="45"/>
      <c r="H256" s="573">
        <f aca="true" t="shared" si="7" ref="H256:I258">H257</f>
        <v>137.91</v>
      </c>
      <c r="I256" s="573">
        <f t="shared" si="7"/>
        <v>119.46</v>
      </c>
    </row>
    <row r="257" spans="1:9" ht="15">
      <c r="A257" s="564" t="s">
        <v>320</v>
      </c>
      <c r="B257" s="255"/>
      <c r="C257" s="46" t="s">
        <v>245</v>
      </c>
      <c r="D257" s="46" t="s">
        <v>246</v>
      </c>
      <c r="E257" s="46" t="s">
        <v>222</v>
      </c>
      <c r="F257" s="46"/>
      <c r="G257" s="46"/>
      <c r="H257" s="565">
        <f t="shared" si="7"/>
        <v>137.91</v>
      </c>
      <c r="I257" s="565">
        <f t="shared" si="7"/>
        <v>119.46</v>
      </c>
    </row>
    <row r="258" spans="1:9" ht="15">
      <c r="A258" s="564" t="s">
        <v>101</v>
      </c>
      <c r="B258" s="255"/>
      <c r="C258" s="46" t="s">
        <v>245</v>
      </c>
      <c r="D258" s="46" t="s">
        <v>246</v>
      </c>
      <c r="E258" s="46" t="s">
        <v>222</v>
      </c>
      <c r="F258" s="46" t="s">
        <v>422</v>
      </c>
      <c r="G258" s="46"/>
      <c r="H258" s="572">
        <f t="shared" si="7"/>
        <v>137.91</v>
      </c>
      <c r="I258" s="572">
        <f t="shared" si="7"/>
        <v>119.46</v>
      </c>
    </row>
    <row r="259" spans="1:9" ht="48" customHeight="1">
      <c r="A259" s="656" t="s">
        <v>66</v>
      </c>
      <c r="B259" s="263"/>
      <c r="C259" s="46" t="s">
        <v>245</v>
      </c>
      <c r="D259" s="46" t="s">
        <v>246</v>
      </c>
      <c r="E259" s="46" t="s">
        <v>222</v>
      </c>
      <c r="F259" s="46" t="s">
        <v>423</v>
      </c>
      <c r="G259" s="46"/>
      <c r="H259" s="572">
        <f>H260+H265+18.44</f>
        <v>137.91</v>
      </c>
      <c r="I259" s="572">
        <f>I260+36.91+I262</f>
        <v>119.46</v>
      </c>
    </row>
    <row r="260" spans="1:9" s="506" customFormat="1" ht="39">
      <c r="A260" s="562" t="s">
        <v>67</v>
      </c>
      <c r="B260" s="254"/>
      <c r="C260" s="45" t="s">
        <v>245</v>
      </c>
      <c r="D260" s="45" t="s">
        <v>246</v>
      </c>
      <c r="E260" s="45" t="s">
        <v>222</v>
      </c>
      <c r="F260" s="45" t="s">
        <v>424</v>
      </c>
      <c r="G260" s="45"/>
      <c r="H260" s="573">
        <f>H261</f>
        <v>82.55</v>
      </c>
      <c r="I260" s="573">
        <f>I261</f>
        <v>82.55</v>
      </c>
    </row>
    <row r="261" spans="1:9" ht="15">
      <c r="A261" s="566" t="s">
        <v>101</v>
      </c>
      <c r="B261" s="44"/>
      <c r="C261" s="46" t="s">
        <v>245</v>
      </c>
      <c r="D261" s="46" t="s">
        <v>246</v>
      </c>
      <c r="E261" s="46" t="s">
        <v>222</v>
      </c>
      <c r="F261" s="46" t="s">
        <v>424</v>
      </c>
      <c r="G261" s="46" t="s">
        <v>214</v>
      </c>
      <c r="H261" s="565">
        <v>82.55</v>
      </c>
      <c r="I261" s="565">
        <v>82.55</v>
      </c>
    </row>
    <row r="262" spans="1:9" ht="39">
      <c r="A262" s="562" t="s">
        <v>515</v>
      </c>
      <c r="B262" s="44"/>
      <c r="C262" s="46" t="s">
        <v>245</v>
      </c>
      <c r="D262" s="46" t="s">
        <v>246</v>
      </c>
      <c r="E262" s="46" t="s">
        <v>222</v>
      </c>
      <c r="F262" s="45" t="s">
        <v>516</v>
      </c>
      <c r="G262" s="46" t="s">
        <v>214</v>
      </c>
      <c r="H262" s="657">
        <f>H263</f>
        <v>18.45</v>
      </c>
      <c r="I262" s="572">
        <f>I263</f>
        <v>0</v>
      </c>
    </row>
    <row r="263" spans="1:9" ht="15">
      <c r="A263" s="566" t="s">
        <v>101</v>
      </c>
      <c r="B263" s="44"/>
      <c r="C263" s="46" t="s">
        <v>245</v>
      </c>
      <c r="D263" s="46" t="s">
        <v>246</v>
      </c>
      <c r="E263" s="46" t="s">
        <v>222</v>
      </c>
      <c r="F263" s="46" t="s">
        <v>516</v>
      </c>
      <c r="G263" s="46" t="s">
        <v>214</v>
      </c>
      <c r="H263" s="634">
        <v>18.45</v>
      </c>
      <c r="I263" s="572">
        <v>0</v>
      </c>
    </row>
    <row r="264" spans="1:9" ht="26.25" hidden="1">
      <c r="A264" s="656" t="s">
        <v>20</v>
      </c>
      <c r="B264" s="263"/>
      <c r="C264" s="46" t="s">
        <v>245</v>
      </c>
      <c r="D264" s="46" t="s">
        <v>246</v>
      </c>
      <c r="E264" s="46" t="s">
        <v>222</v>
      </c>
      <c r="F264" s="46" t="s">
        <v>425</v>
      </c>
      <c r="G264" s="46" t="s">
        <v>214</v>
      </c>
      <c r="H264" s="572">
        <v>25.6</v>
      </c>
      <c r="I264" s="572">
        <v>25.6</v>
      </c>
    </row>
    <row r="265" spans="1:9" s="506" customFormat="1" ht="29.25" customHeight="1">
      <c r="A265" s="676" t="s">
        <v>347</v>
      </c>
      <c r="B265" s="542"/>
      <c r="C265" s="45" t="s">
        <v>245</v>
      </c>
      <c r="D265" s="45" t="s">
        <v>246</v>
      </c>
      <c r="E265" s="45" t="s">
        <v>222</v>
      </c>
      <c r="F265" s="45" t="s">
        <v>343</v>
      </c>
      <c r="G265" s="45"/>
      <c r="H265" s="573">
        <f>H266</f>
        <v>36.92</v>
      </c>
      <c r="I265" s="573">
        <f>I266</f>
        <v>36.92</v>
      </c>
    </row>
    <row r="266" spans="1:9" ht="15">
      <c r="A266" s="566" t="s">
        <v>101</v>
      </c>
      <c r="B266" s="44"/>
      <c r="C266" s="46" t="s">
        <v>245</v>
      </c>
      <c r="D266" s="46" t="s">
        <v>246</v>
      </c>
      <c r="E266" s="46" t="s">
        <v>222</v>
      </c>
      <c r="F266" s="46" t="s">
        <v>343</v>
      </c>
      <c r="G266" s="46" t="s">
        <v>214</v>
      </c>
      <c r="H266" s="572">
        <v>36.92</v>
      </c>
      <c r="I266" s="572">
        <v>36.92</v>
      </c>
    </row>
    <row r="267" spans="1:9" ht="15" hidden="1">
      <c r="A267" s="420" t="s">
        <v>54</v>
      </c>
      <c r="B267" s="420"/>
      <c r="C267" s="416" t="s">
        <v>245</v>
      </c>
      <c r="D267" s="416" t="s">
        <v>246</v>
      </c>
      <c r="E267" s="416" t="s">
        <v>222</v>
      </c>
      <c r="F267" s="416" t="s">
        <v>68</v>
      </c>
      <c r="G267" s="416" t="s">
        <v>214</v>
      </c>
      <c r="H267" s="507">
        <v>22.9</v>
      </c>
      <c r="I267" s="507">
        <v>22.9</v>
      </c>
    </row>
    <row r="268" spans="1:9" ht="15" hidden="1">
      <c r="A268" s="419" t="s">
        <v>18</v>
      </c>
      <c r="B268" s="419"/>
      <c r="C268" s="416" t="s">
        <v>245</v>
      </c>
      <c r="D268" s="416" t="s">
        <v>246</v>
      </c>
      <c r="E268" s="416" t="s">
        <v>222</v>
      </c>
      <c r="F268" s="416" t="s">
        <v>68</v>
      </c>
      <c r="G268" s="416" t="s">
        <v>214</v>
      </c>
      <c r="H268" s="507">
        <v>22.9</v>
      </c>
      <c r="I268" s="507">
        <v>22.9</v>
      </c>
    </row>
    <row r="269" spans="1:9" ht="30.75" hidden="1">
      <c r="A269" s="420" t="s">
        <v>20</v>
      </c>
      <c r="B269" s="420"/>
      <c r="C269" s="416" t="s">
        <v>245</v>
      </c>
      <c r="D269" s="416" t="s">
        <v>246</v>
      </c>
      <c r="E269" s="416" t="s">
        <v>222</v>
      </c>
      <c r="F269" s="416" t="s">
        <v>68</v>
      </c>
      <c r="G269" s="416" t="s">
        <v>214</v>
      </c>
      <c r="H269" s="507">
        <v>22.9</v>
      </c>
      <c r="I269" s="507">
        <v>22.9</v>
      </c>
    </row>
    <row r="270" spans="1:9" ht="15">
      <c r="A270" s="508"/>
      <c r="B270" s="508"/>
      <c r="C270" s="502"/>
      <c r="D270" s="502"/>
      <c r="E270" s="502"/>
      <c r="F270" s="502"/>
      <c r="G270" s="502"/>
      <c r="H270" s="509"/>
      <c r="I270" s="509"/>
    </row>
    <row r="271" spans="1:9" ht="15" hidden="1">
      <c r="A271" s="508" t="s">
        <v>105</v>
      </c>
      <c r="B271" s="508"/>
      <c r="C271" s="502"/>
      <c r="D271" s="502" t="s">
        <v>187</v>
      </c>
      <c r="E271" s="502"/>
      <c r="F271" s="502"/>
      <c r="G271" s="502"/>
      <c r="H271" s="510"/>
      <c r="I271" s="510"/>
    </row>
    <row r="272" spans="1:9" ht="15" hidden="1">
      <c r="A272" s="511"/>
      <c r="B272" s="511"/>
      <c r="C272" s="502"/>
      <c r="D272" s="512"/>
      <c r="E272" s="512"/>
      <c r="F272" s="512"/>
      <c r="G272" s="512"/>
      <c r="H272" s="513"/>
      <c r="I272" s="513"/>
    </row>
    <row r="273" spans="1:9" ht="15">
      <c r="A273" s="514"/>
      <c r="B273" s="514"/>
      <c r="C273" s="512"/>
      <c r="D273" s="512"/>
      <c r="E273" s="512"/>
      <c r="F273" s="512"/>
      <c r="G273" s="512"/>
      <c r="H273" s="513"/>
      <c r="I273" s="513"/>
    </row>
    <row r="274" spans="1:9" ht="15">
      <c r="A274" s="508"/>
      <c r="B274" s="508"/>
      <c r="C274" s="502"/>
      <c r="D274" s="502"/>
      <c r="E274" s="502"/>
      <c r="F274" s="502"/>
      <c r="G274" s="502"/>
      <c r="H274" s="510"/>
      <c r="I274" s="510"/>
    </row>
    <row r="275" spans="1:9" ht="15">
      <c r="A275" s="508"/>
      <c r="B275" s="508"/>
      <c r="C275" s="502"/>
      <c r="D275" s="502"/>
      <c r="E275" s="502"/>
      <c r="F275" s="502"/>
      <c r="G275" s="502"/>
      <c r="H275" s="510"/>
      <c r="I275" s="510"/>
    </row>
    <row r="276" spans="1:9" ht="15">
      <c r="A276" s="508"/>
      <c r="B276" s="508"/>
      <c r="C276" s="502"/>
      <c r="D276" s="502"/>
      <c r="E276" s="502"/>
      <c r="F276" s="502"/>
      <c r="G276" s="502"/>
      <c r="H276" s="510"/>
      <c r="I276" s="510"/>
    </row>
    <row r="277" spans="1:9" ht="15">
      <c r="A277" s="508"/>
      <c r="B277" s="508"/>
      <c r="C277" s="502"/>
      <c r="D277" s="502"/>
      <c r="E277" s="502"/>
      <c r="F277" s="502"/>
      <c r="G277" s="502"/>
      <c r="H277" s="510"/>
      <c r="I277" s="510"/>
    </row>
    <row r="278" spans="1:9" ht="15">
      <c r="A278" s="515"/>
      <c r="B278" s="515"/>
      <c r="C278" s="512"/>
      <c r="D278" s="512"/>
      <c r="E278" s="512"/>
      <c r="F278" s="512"/>
      <c r="G278" s="502"/>
      <c r="H278" s="510"/>
      <c r="I278" s="510"/>
    </row>
    <row r="279" spans="1:9" ht="15">
      <c r="A279" s="514"/>
      <c r="B279" s="514"/>
      <c r="C279" s="512"/>
      <c r="D279" s="512"/>
      <c r="E279" s="512"/>
      <c r="F279" s="512"/>
      <c r="G279" s="512"/>
      <c r="H279" s="513"/>
      <c r="I279" s="513"/>
    </row>
    <row r="280" spans="1:9" ht="15">
      <c r="A280" s="516"/>
      <c r="B280" s="516"/>
      <c r="C280" s="502"/>
      <c r="D280" s="502"/>
      <c r="E280" s="502"/>
      <c r="F280" s="502"/>
      <c r="G280" s="502"/>
      <c r="H280" s="510"/>
      <c r="I280" s="510"/>
    </row>
    <row r="281" spans="1:9" ht="15">
      <c r="A281" s="517"/>
      <c r="B281" s="517"/>
      <c r="C281" s="502"/>
      <c r="D281" s="502"/>
      <c r="E281" s="502"/>
      <c r="F281" s="502"/>
      <c r="G281" s="502"/>
      <c r="H281" s="510"/>
      <c r="I281" s="510"/>
    </row>
    <row r="282" spans="1:9" ht="15">
      <c r="A282" s="517"/>
      <c r="B282" s="517"/>
      <c r="C282" s="502"/>
      <c r="D282" s="502"/>
      <c r="E282" s="502"/>
      <c r="F282" s="502"/>
      <c r="G282" s="502"/>
      <c r="H282" s="510"/>
      <c r="I282" s="510"/>
    </row>
    <row r="283" spans="1:9" ht="15">
      <c r="A283" s="517"/>
      <c r="B283" s="517"/>
      <c r="C283" s="502"/>
      <c r="D283" s="502"/>
      <c r="E283" s="502"/>
      <c r="F283" s="502"/>
      <c r="G283" s="502"/>
      <c r="H283" s="510"/>
      <c r="I283" s="510"/>
    </row>
    <row r="284" spans="1:9" ht="15">
      <c r="A284" s="514"/>
      <c r="B284" s="514"/>
      <c r="C284" s="502"/>
      <c r="D284" s="512"/>
      <c r="E284" s="512"/>
      <c r="F284" s="512"/>
      <c r="G284" s="512"/>
      <c r="H284" s="513"/>
      <c r="I284" s="513"/>
    </row>
    <row r="285" spans="1:9" ht="15">
      <c r="A285" s="508"/>
      <c r="B285" s="508"/>
      <c r="C285" s="502"/>
      <c r="D285" s="502"/>
      <c r="E285" s="502"/>
      <c r="F285" s="502"/>
      <c r="G285" s="502"/>
      <c r="H285" s="510"/>
      <c r="I285" s="510"/>
    </row>
    <row r="286" spans="1:9" ht="15">
      <c r="A286" s="508"/>
      <c r="B286" s="508"/>
      <c r="C286" s="502"/>
      <c r="D286" s="502"/>
      <c r="E286" s="502"/>
      <c r="F286" s="502"/>
      <c r="G286" s="502"/>
      <c r="H286" s="510"/>
      <c r="I286" s="510"/>
    </row>
    <row r="287" spans="1:9" ht="15">
      <c r="A287" s="508"/>
      <c r="B287" s="508"/>
      <c r="C287" s="502"/>
      <c r="D287" s="502"/>
      <c r="E287" s="502"/>
      <c r="F287" s="502"/>
      <c r="G287" s="502"/>
      <c r="H287" s="510"/>
      <c r="I287" s="510"/>
    </row>
    <row r="288" spans="1:9" ht="15">
      <c r="A288" s="508"/>
      <c r="B288" s="508"/>
      <c r="C288" s="502"/>
      <c r="D288" s="502"/>
      <c r="E288" s="502"/>
      <c r="F288" s="502"/>
      <c r="G288" s="502"/>
      <c r="H288" s="510"/>
      <c r="I288" s="510"/>
    </row>
    <row r="289" spans="1:9" ht="15">
      <c r="A289" s="511"/>
      <c r="B289" s="511"/>
      <c r="C289" s="502"/>
      <c r="D289" s="512"/>
      <c r="E289" s="512"/>
      <c r="F289" s="512"/>
      <c r="G289" s="512"/>
      <c r="H289" s="513"/>
      <c r="I289" s="513"/>
    </row>
    <row r="290" spans="1:9" s="506" customFormat="1" ht="15">
      <c r="A290" s="514"/>
      <c r="B290" s="514"/>
      <c r="C290" s="512"/>
      <c r="D290" s="512"/>
      <c r="E290" s="512"/>
      <c r="F290" s="512"/>
      <c r="G290" s="512"/>
      <c r="H290" s="513"/>
      <c r="I290" s="513"/>
    </row>
    <row r="291" spans="1:9" ht="15">
      <c r="A291" s="514"/>
      <c r="B291" s="514"/>
      <c r="C291" s="512"/>
      <c r="D291" s="512"/>
      <c r="E291" s="512"/>
      <c r="F291" s="512"/>
      <c r="G291" s="512"/>
      <c r="H291" s="513"/>
      <c r="I291" s="513"/>
    </row>
    <row r="292" spans="1:9" ht="15">
      <c r="A292" s="517"/>
      <c r="B292" s="517"/>
      <c r="C292" s="502"/>
      <c r="D292" s="502"/>
      <c r="E292" s="502"/>
      <c r="F292" s="502"/>
      <c r="G292" s="502"/>
      <c r="H292" s="510"/>
      <c r="I292" s="510"/>
    </row>
    <row r="293" spans="1:9" ht="15">
      <c r="A293" s="508"/>
      <c r="B293" s="508"/>
      <c r="C293" s="502"/>
      <c r="D293" s="502"/>
      <c r="E293" s="502"/>
      <c r="F293" s="502"/>
      <c r="G293" s="502"/>
      <c r="H293" s="510"/>
      <c r="I293" s="510"/>
    </row>
    <row r="294" spans="1:9" ht="15">
      <c r="A294" s="508"/>
      <c r="B294" s="508"/>
      <c r="C294" s="502"/>
      <c r="D294" s="502"/>
      <c r="E294" s="502"/>
      <c r="F294" s="502"/>
      <c r="G294" s="502"/>
      <c r="H294" s="510"/>
      <c r="I294" s="510"/>
    </row>
    <row r="295" spans="1:9" ht="15">
      <c r="A295" s="508"/>
      <c r="B295" s="508"/>
      <c r="C295" s="502"/>
      <c r="D295" s="502"/>
      <c r="E295" s="502"/>
      <c r="F295" s="502"/>
      <c r="G295" s="502"/>
      <c r="H295" s="510"/>
      <c r="I295" s="510"/>
    </row>
    <row r="296" spans="1:9" s="506" customFormat="1" ht="15">
      <c r="A296" s="514"/>
      <c r="B296" s="514"/>
      <c r="C296" s="512"/>
      <c r="D296" s="512"/>
      <c r="E296" s="512"/>
      <c r="F296" s="512"/>
      <c r="G296" s="512"/>
      <c r="H296" s="513"/>
      <c r="I296" s="513"/>
    </row>
    <row r="297" spans="1:9" ht="15">
      <c r="A297" s="514"/>
      <c r="B297" s="514"/>
      <c r="C297" s="512"/>
      <c r="D297" s="512"/>
      <c r="E297" s="512"/>
      <c r="F297" s="512"/>
      <c r="G297" s="512"/>
      <c r="H297" s="513"/>
      <c r="I297" s="513"/>
    </row>
    <row r="298" spans="1:9" ht="15">
      <c r="A298" s="516"/>
      <c r="B298" s="516"/>
      <c r="C298" s="502"/>
      <c r="D298" s="502"/>
      <c r="E298" s="502"/>
      <c r="F298" s="502"/>
      <c r="G298" s="502"/>
      <c r="H298" s="510"/>
      <c r="I298" s="510"/>
    </row>
    <row r="299" spans="1:9" ht="15">
      <c r="A299" s="517"/>
      <c r="B299" s="517"/>
      <c r="C299" s="502"/>
      <c r="D299" s="502"/>
      <c r="E299" s="502"/>
      <c r="F299" s="502"/>
      <c r="G299" s="502"/>
      <c r="H299" s="510"/>
      <c r="I299" s="510"/>
    </row>
    <row r="300" spans="1:9" ht="15">
      <c r="A300" s="517"/>
      <c r="B300" s="517"/>
      <c r="C300" s="502"/>
      <c r="D300" s="502"/>
      <c r="E300" s="502"/>
      <c r="F300" s="502"/>
      <c r="G300" s="502"/>
      <c r="H300" s="510"/>
      <c r="I300" s="510"/>
    </row>
    <row r="301" spans="1:9" ht="15">
      <c r="A301" s="517"/>
      <c r="B301" s="517"/>
      <c r="C301" s="502"/>
      <c r="D301" s="502"/>
      <c r="E301" s="502"/>
      <c r="F301" s="502"/>
      <c r="G301" s="502"/>
      <c r="H301" s="510"/>
      <c r="I301" s="510"/>
    </row>
    <row r="302" spans="1:9" ht="15">
      <c r="A302" s="514"/>
      <c r="B302" s="514"/>
      <c r="C302" s="512"/>
      <c r="D302" s="512"/>
      <c r="E302" s="512"/>
      <c r="F302" s="512"/>
      <c r="G302" s="512"/>
      <c r="H302" s="513"/>
      <c r="I302" s="513"/>
    </row>
    <row r="303" spans="1:9" ht="15">
      <c r="A303" s="516"/>
      <c r="B303" s="516"/>
      <c r="C303" s="502"/>
      <c r="D303" s="502"/>
      <c r="E303" s="502"/>
      <c r="F303" s="502"/>
      <c r="G303" s="502"/>
      <c r="H303" s="510"/>
      <c r="I303" s="510"/>
    </row>
    <row r="304" spans="1:9" ht="15">
      <c r="A304" s="508"/>
      <c r="B304" s="508"/>
      <c r="C304" s="502"/>
      <c r="D304" s="502"/>
      <c r="E304" s="502"/>
      <c r="F304" s="502"/>
      <c r="G304" s="502"/>
      <c r="H304" s="510"/>
      <c r="I304" s="510"/>
    </row>
    <row r="305" spans="1:9" ht="15">
      <c r="A305" s="517"/>
      <c r="B305" s="517"/>
      <c r="C305" s="502"/>
      <c r="D305" s="502"/>
      <c r="E305" s="502"/>
      <c r="F305" s="502"/>
      <c r="G305" s="502"/>
      <c r="H305" s="510"/>
      <c r="I305" s="510"/>
    </row>
    <row r="306" spans="1:9" ht="15">
      <c r="A306" s="517"/>
      <c r="B306" s="517"/>
      <c r="C306" s="502"/>
      <c r="D306" s="502"/>
      <c r="E306" s="502"/>
      <c r="F306" s="502"/>
      <c r="G306" s="502"/>
      <c r="H306" s="510"/>
      <c r="I306" s="510"/>
    </row>
    <row r="307" spans="1:9" s="505" customFormat="1" ht="15">
      <c r="A307" s="511"/>
      <c r="B307" s="511"/>
      <c r="C307" s="512"/>
      <c r="D307" s="512"/>
      <c r="E307" s="512"/>
      <c r="F307" s="512"/>
      <c r="G307" s="512"/>
      <c r="H307" s="518"/>
      <c r="I307" s="518"/>
    </row>
    <row r="308" spans="1:9" ht="15">
      <c r="A308" s="519"/>
      <c r="B308" s="519"/>
      <c r="C308" s="512"/>
      <c r="D308" s="512"/>
      <c r="E308" s="512"/>
      <c r="F308" s="512"/>
      <c r="G308" s="512"/>
      <c r="H308" s="518"/>
      <c r="I308" s="518"/>
    </row>
    <row r="309" spans="1:9" ht="15.75">
      <c r="A309" s="520"/>
      <c r="B309" s="520"/>
      <c r="C309" s="512"/>
      <c r="D309" s="512"/>
      <c r="E309" s="512"/>
      <c r="F309" s="512"/>
      <c r="G309" s="512"/>
      <c r="H309" s="518"/>
      <c r="I309" s="518"/>
    </row>
    <row r="310" spans="1:9" ht="15.75">
      <c r="A310" s="521"/>
      <c r="B310" s="521"/>
      <c r="C310" s="512"/>
      <c r="D310" s="512"/>
      <c r="E310" s="512"/>
      <c r="F310" s="519"/>
      <c r="G310" s="512"/>
      <c r="H310" s="518"/>
      <c r="I310" s="518"/>
    </row>
    <row r="311" spans="1:9" ht="15">
      <c r="A311" s="517"/>
      <c r="B311" s="517"/>
      <c r="C311" s="502"/>
      <c r="D311" s="502"/>
      <c r="E311" s="502"/>
      <c r="F311" s="522"/>
      <c r="G311" s="502"/>
      <c r="H311" s="509"/>
      <c r="I311" s="509"/>
    </row>
    <row r="312" spans="1:9" ht="15">
      <c r="A312" s="515"/>
      <c r="B312" s="515"/>
      <c r="C312" s="512"/>
      <c r="D312" s="512"/>
      <c r="E312" s="512"/>
      <c r="F312" s="512"/>
      <c r="G312" s="512"/>
      <c r="H312" s="518"/>
      <c r="I312" s="518"/>
    </row>
    <row r="313" spans="1:9" ht="15.75">
      <c r="A313" s="521"/>
      <c r="B313" s="521"/>
      <c r="C313" s="512"/>
      <c r="D313" s="512"/>
      <c r="E313" s="512"/>
      <c r="F313" s="512"/>
      <c r="G313" s="512"/>
      <c r="H313" s="518"/>
      <c r="I313" s="518"/>
    </row>
    <row r="314" spans="1:9" ht="15.75">
      <c r="A314" s="521"/>
      <c r="B314" s="521"/>
      <c r="C314" s="512"/>
      <c r="D314" s="512"/>
      <c r="E314" s="512"/>
      <c r="F314" s="512"/>
      <c r="G314" s="512"/>
      <c r="H314" s="518"/>
      <c r="I314" s="518"/>
    </row>
    <row r="315" spans="1:9" ht="15.75">
      <c r="A315" s="521"/>
      <c r="B315" s="521"/>
      <c r="C315" s="512"/>
      <c r="D315" s="512"/>
      <c r="E315" s="512"/>
      <c r="F315" s="512"/>
      <c r="G315" s="512"/>
      <c r="H315" s="518"/>
      <c r="I315" s="518"/>
    </row>
    <row r="316" spans="1:9" ht="15.75">
      <c r="A316" s="521"/>
      <c r="B316" s="521"/>
      <c r="C316" s="512"/>
      <c r="D316" s="512"/>
      <c r="E316" s="512"/>
      <c r="F316" s="512"/>
      <c r="G316" s="512"/>
      <c r="H316" s="518"/>
      <c r="I316" s="518"/>
    </row>
    <row r="317" spans="1:9" ht="15.75">
      <c r="A317" s="521"/>
      <c r="B317" s="521"/>
      <c r="C317" s="512"/>
      <c r="D317" s="512"/>
      <c r="E317" s="512"/>
      <c r="F317" s="512"/>
      <c r="G317" s="512"/>
      <c r="H317" s="518"/>
      <c r="I317" s="518"/>
    </row>
    <row r="318" spans="1:9" ht="15.75">
      <c r="A318" s="521"/>
      <c r="B318" s="521"/>
      <c r="C318" s="512"/>
      <c r="D318" s="512"/>
      <c r="E318" s="512"/>
      <c r="F318" s="512"/>
      <c r="G318" s="512"/>
      <c r="H318" s="513"/>
      <c r="I318" s="513"/>
    </row>
    <row r="319" spans="1:9" ht="15.75">
      <c r="A319" s="521"/>
      <c r="B319" s="521"/>
      <c r="C319" s="512"/>
      <c r="D319" s="512"/>
      <c r="E319" s="512"/>
      <c r="F319" s="512"/>
      <c r="G319" s="512"/>
      <c r="H319" s="513"/>
      <c r="I319" s="513"/>
    </row>
    <row r="320" spans="1:9" ht="15.75">
      <c r="A320" s="521"/>
      <c r="B320" s="521"/>
      <c r="C320" s="512"/>
      <c r="D320" s="512"/>
      <c r="E320" s="512"/>
      <c r="F320" s="512"/>
      <c r="G320" s="512"/>
      <c r="H320" s="518"/>
      <c r="I320" s="518"/>
    </row>
    <row r="321" spans="1:9" ht="15.75">
      <c r="A321" s="521"/>
      <c r="B321" s="521"/>
      <c r="C321" s="512"/>
      <c r="D321" s="512"/>
      <c r="E321" s="512"/>
      <c r="F321" s="512"/>
      <c r="G321" s="512"/>
      <c r="H321" s="518"/>
      <c r="I321" s="518"/>
    </row>
    <row r="322" spans="1:9" ht="15.75">
      <c r="A322" s="521"/>
      <c r="B322" s="521"/>
      <c r="C322" s="512"/>
      <c r="D322" s="512"/>
      <c r="E322" s="512"/>
      <c r="F322" s="512"/>
      <c r="G322" s="512"/>
      <c r="H322" s="518"/>
      <c r="I322" s="518"/>
    </row>
    <row r="323" spans="1:9" ht="15.75">
      <c r="A323" s="521"/>
      <c r="B323" s="521"/>
      <c r="C323" s="512"/>
      <c r="D323" s="512"/>
      <c r="E323" s="512"/>
      <c r="F323" s="512"/>
      <c r="G323" s="512"/>
      <c r="H323" s="518"/>
      <c r="I323" s="518"/>
    </row>
    <row r="324" spans="1:9" ht="15.75">
      <c r="A324" s="521"/>
      <c r="B324" s="521"/>
      <c r="C324" s="512"/>
      <c r="D324" s="512"/>
      <c r="E324" s="512"/>
      <c r="F324" s="512"/>
      <c r="G324" s="512"/>
      <c r="H324" s="513"/>
      <c r="I324" s="513"/>
    </row>
    <row r="325" spans="1:9" ht="15.75">
      <c r="A325" s="521"/>
      <c r="B325" s="521"/>
      <c r="C325" s="512"/>
      <c r="D325" s="512"/>
      <c r="E325" s="512"/>
      <c r="F325" s="512"/>
      <c r="G325" s="512"/>
      <c r="H325" s="513"/>
      <c r="I325" s="513"/>
    </row>
    <row r="326" spans="1:9" ht="15.75">
      <c r="A326" s="521"/>
      <c r="B326" s="521"/>
      <c r="C326" s="512"/>
      <c r="D326" s="512"/>
      <c r="E326" s="512"/>
      <c r="F326" s="512"/>
      <c r="G326" s="512"/>
      <c r="H326" s="518"/>
      <c r="I326" s="518"/>
    </row>
    <row r="327" spans="1:9" ht="15.75">
      <c r="A327" s="521"/>
      <c r="B327" s="521"/>
      <c r="C327" s="512"/>
      <c r="D327" s="512"/>
      <c r="E327" s="512"/>
      <c r="F327" s="512"/>
      <c r="G327" s="512"/>
      <c r="H327" s="518"/>
      <c r="I327" s="518"/>
    </row>
    <row r="328" spans="1:9" ht="15.75">
      <c r="A328" s="521"/>
      <c r="B328" s="521"/>
      <c r="C328" s="512"/>
      <c r="D328" s="512"/>
      <c r="E328" s="512"/>
      <c r="F328" s="512"/>
      <c r="G328" s="512"/>
      <c r="H328" s="518"/>
      <c r="I328" s="518"/>
    </row>
    <row r="329" spans="1:9" ht="15.75">
      <c r="A329" s="521"/>
      <c r="B329" s="521"/>
      <c r="C329" s="512"/>
      <c r="D329" s="512"/>
      <c r="E329" s="512"/>
      <c r="F329" s="512"/>
      <c r="G329" s="512"/>
      <c r="H329" s="518"/>
      <c r="I329" s="518"/>
    </row>
    <row r="330" spans="1:9" ht="15.75">
      <c r="A330" s="521"/>
      <c r="B330" s="521"/>
      <c r="C330" s="512"/>
      <c r="D330" s="512"/>
      <c r="E330" s="512"/>
      <c r="F330" s="512"/>
      <c r="G330" s="512"/>
      <c r="H330" s="513"/>
      <c r="I330" s="513"/>
    </row>
    <row r="331" spans="1:9" ht="15.75">
      <c r="A331" s="521"/>
      <c r="B331" s="521"/>
      <c r="C331" s="512"/>
      <c r="D331" s="512"/>
      <c r="E331" s="512"/>
      <c r="F331" s="512"/>
      <c r="G331" s="512"/>
      <c r="H331" s="513"/>
      <c r="I331" s="513"/>
    </row>
    <row r="332" spans="1:9" ht="15.75">
      <c r="A332" s="521"/>
      <c r="B332" s="521"/>
      <c r="C332" s="512"/>
      <c r="D332" s="512"/>
      <c r="E332" s="512"/>
      <c r="F332" s="512"/>
      <c r="G332" s="512"/>
      <c r="H332" s="513"/>
      <c r="I332" s="513"/>
    </row>
    <row r="333" spans="1:9" ht="15">
      <c r="A333" s="517"/>
      <c r="B333" s="517"/>
      <c r="C333" s="502"/>
      <c r="D333" s="502"/>
      <c r="E333" s="502"/>
      <c r="F333" s="502"/>
      <c r="G333" s="502"/>
      <c r="H333" s="509"/>
      <c r="I333" s="509"/>
    </row>
    <row r="334" spans="1:9" ht="15">
      <c r="A334" s="516"/>
      <c r="B334" s="516"/>
      <c r="C334" s="502"/>
      <c r="D334" s="502"/>
      <c r="E334" s="502"/>
      <c r="F334" s="502"/>
      <c r="G334" s="502"/>
      <c r="H334" s="509"/>
      <c r="I334" s="509"/>
    </row>
    <row r="335" spans="1:9" ht="15">
      <c r="A335" s="517"/>
      <c r="B335" s="517"/>
      <c r="C335" s="502"/>
      <c r="D335" s="502"/>
      <c r="E335" s="502"/>
      <c r="F335" s="502"/>
      <c r="G335" s="502"/>
      <c r="H335" s="509"/>
      <c r="I335" s="509"/>
    </row>
    <row r="336" spans="1:9" ht="15">
      <c r="A336" s="517"/>
      <c r="B336" s="517"/>
      <c r="C336" s="502"/>
      <c r="D336" s="502"/>
      <c r="E336" s="502"/>
      <c r="F336" s="502"/>
      <c r="G336" s="502"/>
      <c r="H336" s="509"/>
      <c r="I336" s="509"/>
    </row>
    <row r="337" spans="1:9" ht="15">
      <c r="A337" s="517"/>
      <c r="B337" s="517"/>
      <c r="C337" s="502"/>
      <c r="D337" s="502"/>
      <c r="E337" s="502"/>
      <c r="F337" s="502"/>
      <c r="G337" s="502"/>
      <c r="H337" s="510"/>
      <c r="I337" s="510"/>
    </row>
    <row r="338" spans="1:9" ht="15">
      <c r="A338" s="517"/>
      <c r="B338" s="517"/>
      <c r="C338" s="502"/>
      <c r="D338" s="502"/>
      <c r="E338" s="502"/>
      <c r="F338" s="502"/>
      <c r="G338" s="502"/>
      <c r="H338" s="510"/>
      <c r="I338" s="510"/>
    </row>
    <row r="339" spans="1:9" ht="15">
      <c r="A339" s="517"/>
      <c r="B339" s="517"/>
      <c r="C339" s="502"/>
      <c r="D339" s="502"/>
      <c r="E339" s="502"/>
      <c r="F339" s="502"/>
      <c r="G339" s="502"/>
      <c r="H339" s="509"/>
      <c r="I339" s="509"/>
    </row>
    <row r="340" spans="1:9" ht="15">
      <c r="A340" s="511"/>
      <c r="B340" s="511"/>
      <c r="C340" s="512"/>
      <c r="D340" s="512"/>
      <c r="E340" s="512"/>
      <c r="F340" s="502"/>
      <c r="G340" s="502"/>
      <c r="H340" s="509"/>
      <c r="I340" s="509"/>
    </row>
    <row r="341" spans="1:9" ht="15">
      <c r="A341" s="511"/>
      <c r="B341" s="511"/>
      <c r="C341" s="512"/>
      <c r="D341" s="512"/>
      <c r="E341" s="512"/>
      <c r="F341" s="512"/>
      <c r="G341" s="502"/>
      <c r="H341" s="513"/>
      <c r="I341" s="513"/>
    </row>
    <row r="342" spans="1:9" ht="15.75">
      <c r="A342" s="521"/>
      <c r="B342" s="521"/>
      <c r="C342" s="502"/>
      <c r="D342" s="502"/>
      <c r="E342" s="502"/>
      <c r="F342" s="502"/>
      <c r="G342" s="502"/>
      <c r="H342" s="510"/>
      <c r="I342" s="510"/>
    </row>
    <row r="343" spans="1:9" ht="15">
      <c r="A343" s="516"/>
      <c r="B343" s="516"/>
      <c r="C343" s="502"/>
      <c r="D343" s="502"/>
      <c r="E343" s="502"/>
      <c r="F343" s="502"/>
      <c r="G343" s="502"/>
      <c r="H343" s="510"/>
      <c r="I343" s="510"/>
    </row>
    <row r="344" spans="1:9" ht="15">
      <c r="A344" s="517"/>
      <c r="B344" s="517"/>
      <c r="C344" s="502"/>
      <c r="D344" s="502"/>
      <c r="E344" s="502"/>
      <c r="F344" s="502"/>
      <c r="G344" s="502"/>
      <c r="H344" s="510"/>
      <c r="I344" s="510"/>
    </row>
    <row r="345" spans="1:9" ht="15">
      <c r="A345" s="517"/>
      <c r="B345" s="517"/>
      <c r="C345" s="502"/>
      <c r="D345" s="502"/>
      <c r="E345" s="502"/>
      <c r="F345" s="502"/>
      <c r="G345" s="502"/>
      <c r="H345" s="510"/>
      <c r="I345" s="510"/>
    </row>
    <row r="346" spans="1:9" ht="15">
      <c r="A346" s="511"/>
      <c r="B346" s="511"/>
      <c r="C346" s="512"/>
      <c r="D346" s="512"/>
      <c r="E346" s="512"/>
      <c r="F346" s="512"/>
      <c r="G346" s="502"/>
      <c r="H346" s="513"/>
      <c r="I346" s="513"/>
    </row>
    <row r="347" spans="1:9" ht="15.75">
      <c r="A347" s="521"/>
      <c r="B347" s="521"/>
      <c r="C347" s="502"/>
      <c r="D347" s="502"/>
      <c r="E347" s="502"/>
      <c r="F347" s="502"/>
      <c r="G347" s="502"/>
      <c r="H347" s="510"/>
      <c r="I347" s="510"/>
    </row>
    <row r="348" spans="1:9" ht="15">
      <c r="A348" s="516"/>
      <c r="B348" s="516"/>
      <c r="C348" s="502"/>
      <c r="D348" s="502"/>
      <c r="E348" s="502"/>
      <c r="F348" s="502"/>
      <c r="G348" s="502"/>
      <c r="H348" s="510"/>
      <c r="I348" s="510"/>
    </row>
    <row r="349" spans="1:9" ht="15">
      <c r="A349" s="517"/>
      <c r="B349" s="517"/>
      <c r="C349" s="502"/>
      <c r="D349" s="502"/>
      <c r="E349" s="502"/>
      <c r="F349" s="502"/>
      <c r="G349" s="502"/>
      <c r="H349" s="510"/>
      <c r="I349" s="510"/>
    </row>
    <row r="350" spans="1:9" ht="15">
      <c r="A350" s="517"/>
      <c r="B350" s="517"/>
      <c r="C350" s="502"/>
      <c r="D350" s="502"/>
      <c r="E350" s="502"/>
      <c r="F350" s="502"/>
      <c r="G350" s="502"/>
      <c r="H350" s="510"/>
      <c r="I350" s="510"/>
    </row>
    <row r="351" spans="1:9" ht="15">
      <c r="A351" s="508"/>
      <c r="B351" s="508"/>
      <c r="C351" s="502"/>
      <c r="D351" s="502"/>
      <c r="E351" s="502"/>
      <c r="F351" s="502"/>
      <c r="G351" s="502"/>
      <c r="H351" s="510"/>
      <c r="I351" s="510"/>
    </row>
    <row r="352" spans="1:9" ht="15">
      <c r="A352" s="511"/>
      <c r="B352" s="511"/>
      <c r="C352" s="502"/>
      <c r="D352" s="512"/>
      <c r="E352" s="512"/>
      <c r="F352" s="512"/>
      <c r="G352" s="512"/>
      <c r="H352" s="513"/>
      <c r="I352" s="513"/>
    </row>
    <row r="353" spans="1:9" ht="15.75">
      <c r="A353" s="521"/>
      <c r="B353" s="521"/>
      <c r="C353" s="502"/>
      <c r="D353" s="502"/>
      <c r="E353" s="502"/>
      <c r="F353" s="502"/>
      <c r="G353" s="502"/>
      <c r="H353" s="510"/>
      <c r="I353" s="510"/>
    </row>
    <row r="354" spans="1:9" ht="15">
      <c r="A354" s="508"/>
      <c r="B354" s="508"/>
      <c r="C354" s="502"/>
      <c r="D354" s="502"/>
      <c r="E354" s="502"/>
      <c r="F354" s="502"/>
      <c r="G354" s="502"/>
      <c r="H354" s="510"/>
      <c r="I354" s="510"/>
    </row>
    <row r="355" spans="1:9" ht="15">
      <c r="A355" s="508"/>
      <c r="B355" s="508"/>
      <c r="C355" s="502"/>
      <c r="D355" s="502"/>
      <c r="E355" s="502"/>
      <c r="F355" s="502"/>
      <c r="G355" s="502"/>
      <c r="H355" s="510"/>
      <c r="I355" s="510"/>
    </row>
    <row r="356" spans="1:9" ht="15">
      <c r="A356" s="508"/>
      <c r="B356" s="508"/>
      <c r="C356" s="502"/>
      <c r="D356" s="502"/>
      <c r="E356" s="502"/>
      <c r="F356" s="502"/>
      <c r="G356" s="502"/>
      <c r="H356" s="510"/>
      <c r="I356" s="510"/>
    </row>
    <row r="357" spans="1:9" ht="15.75">
      <c r="A357" s="521"/>
      <c r="B357" s="521"/>
      <c r="C357" s="502"/>
      <c r="D357" s="512"/>
      <c r="E357" s="512"/>
      <c r="F357" s="512"/>
      <c r="G357" s="512"/>
      <c r="H357" s="509"/>
      <c r="I357" s="509"/>
    </row>
    <row r="358" spans="1:9" ht="15">
      <c r="A358" s="516"/>
      <c r="B358" s="516"/>
      <c r="C358" s="502"/>
      <c r="D358" s="502"/>
      <c r="E358" s="502"/>
      <c r="F358" s="502"/>
      <c r="G358" s="502"/>
      <c r="H358" s="509"/>
      <c r="I358" s="509"/>
    </row>
    <row r="359" spans="1:9" ht="15">
      <c r="A359" s="517"/>
      <c r="B359" s="517"/>
      <c r="C359" s="502"/>
      <c r="D359" s="502"/>
      <c r="E359" s="502"/>
      <c r="F359" s="502"/>
      <c r="G359" s="502"/>
      <c r="H359" s="509"/>
      <c r="I359" s="509"/>
    </row>
    <row r="360" spans="1:9" ht="15">
      <c r="A360" s="517"/>
      <c r="B360" s="517"/>
      <c r="C360" s="502"/>
      <c r="D360" s="502"/>
      <c r="E360" s="502"/>
      <c r="F360" s="502"/>
      <c r="G360" s="502"/>
      <c r="H360" s="509"/>
      <c r="I360" s="509"/>
    </row>
    <row r="361" spans="1:9" ht="15">
      <c r="A361" s="517"/>
      <c r="B361" s="517"/>
      <c r="C361" s="502"/>
      <c r="D361" s="502"/>
      <c r="E361" s="502"/>
      <c r="F361" s="502"/>
      <c r="G361" s="502"/>
      <c r="H361" s="510"/>
      <c r="I361" s="510"/>
    </row>
    <row r="362" spans="1:9" ht="15">
      <c r="A362" s="517"/>
      <c r="B362" s="517"/>
      <c r="C362" s="502"/>
      <c r="D362" s="502"/>
      <c r="E362" s="502"/>
      <c r="F362" s="502"/>
      <c r="G362" s="502"/>
      <c r="H362" s="510"/>
      <c r="I362" s="510"/>
    </row>
    <row r="363" spans="1:9" ht="15">
      <c r="A363" s="511"/>
      <c r="B363" s="511"/>
      <c r="C363" s="502"/>
      <c r="D363" s="502"/>
      <c r="E363" s="502"/>
      <c r="F363" s="512"/>
      <c r="G363" s="512"/>
      <c r="H363" s="513"/>
      <c r="I363" s="513"/>
    </row>
    <row r="364" spans="1:9" ht="15.75">
      <c r="A364" s="521"/>
      <c r="B364" s="521"/>
      <c r="C364" s="502"/>
      <c r="D364" s="502"/>
      <c r="E364" s="502"/>
      <c r="F364" s="502"/>
      <c r="G364" s="502"/>
      <c r="H364" s="510"/>
      <c r="I364" s="510"/>
    </row>
    <row r="365" spans="1:9" ht="15">
      <c r="A365" s="516"/>
      <c r="B365" s="516"/>
      <c r="C365" s="502"/>
      <c r="D365" s="502"/>
      <c r="E365" s="502"/>
      <c r="F365" s="502"/>
      <c r="G365" s="502"/>
      <c r="H365" s="510"/>
      <c r="I365" s="510"/>
    </row>
    <row r="366" spans="1:9" ht="15">
      <c r="A366" s="517"/>
      <c r="B366" s="517"/>
      <c r="C366" s="502"/>
      <c r="D366" s="502"/>
      <c r="E366" s="502"/>
      <c r="F366" s="502"/>
      <c r="G366" s="502"/>
      <c r="H366" s="510"/>
      <c r="I366" s="510"/>
    </row>
    <row r="367" spans="1:9" ht="15">
      <c r="A367" s="517"/>
      <c r="B367" s="517"/>
      <c r="C367" s="502"/>
      <c r="D367" s="502"/>
      <c r="E367" s="502"/>
      <c r="F367" s="502"/>
      <c r="G367" s="502"/>
      <c r="H367" s="510"/>
      <c r="I367" s="510"/>
    </row>
    <row r="368" spans="1:9" ht="15">
      <c r="A368" s="517"/>
      <c r="B368" s="517"/>
      <c r="C368" s="502"/>
      <c r="D368" s="502"/>
      <c r="E368" s="502"/>
      <c r="F368" s="502"/>
      <c r="G368" s="502"/>
      <c r="H368" s="510"/>
      <c r="I368" s="510"/>
    </row>
    <row r="369" spans="1:9" ht="15">
      <c r="A369" s="517"/>
      <c r="B369" s="517"/>
      <c r="C369" s="502"/>
      <c r="D369" s="502"/>
      <c r="E369" s="502"/>
      <c r="F369" s="502"/>
      <c r="G369" s="502"/>
      <c r="H369" s="510"/>
      <c r="I369" s="510"/>
    </row>
    <row r="370" spans="1:9" ht="15">
      <c r="A370" s="517"/>
      <c r="B370" s="517"/>
      <c r="C370" s="502"/>
      <c r="D370" s="502"/>
      <c r="E370" s="502"/>
      <c r="F370" s="502"/>
      <c r="G370" s="502"/>
      <c r="H370" s="510"/>
      <c r="I370" s="510"/>
    </row>
    <row r="371" spans="1:9" ht="15">
      <c r="A371" s="508"/>
      <c r="B371" s="508"/>
      <c r="C371" s="502"/>
      <c r="D371" s="502"/>
      <c r="E371" s="502"/>
      <c r="F371" s="502"/>
      <c r="G371" s="502"/>
      <c r="H371" s="510"/>
      <c r="I371" s="510"/>
    </row>
    <row r="372" spans="1:9" ht="15">
      <c r="A372" s="508"/>
      <c r="B372" s="508"/>
      <c r="C372" s="502"/>
      <c r="D372" s="502"/>
      <c r="E372" s="502"/>
      <c r="F372" s="502"/>
      <c r="G372" s="502"/>
      <c r="H372" s="510"/>
      <c r="I372" s="510"/>
    </row>
    <row r="373" spans="1:9" ht="15">
      <c r="A373" s="508"/>
      <c r="B373" s="508"/>
      <c r="C373" s="502"/>
      <c r="D373" s="502"/>
      <c r="E373" s="502"/>
      <c r="F373" s="502"/>
      <c r="G373" s="502"/>
      <c r="H373" s="510"/>
      <c r="I373" s="510"/>
    </row>
    <row r="374" spans="1:9" ht="15">
      <c r="A374" s="516"/>
      <c r="B374" s="516"/>
      <c r="C374" s="502"/>
      <c r="D374" s="502"/>
      <c r="E374" s="502"/>
      <c r="F374" s="502"/>
      <c r="G374" s="502"/>
      <c r="H374" s="509"/>
      <c r="I374" s="509"/>
    </row>
    <row r="375" spans="1:9" ht="15.75">
      <c r="A375" s="523"/>
      <c r="B375" s="523"/>
      <c r="C375" s="502"/>
      <c r="D375" s="502"/>
      <c r="E375" s="502"/>
      <c r="F375" s="502"/>
      <c r="G375" s="524"/>
      <c r="H375" s="509"/>
      <c r="I375" s="509"/>
    </row>
    <row r="376" spans="1:9" ht="15">
      <c r="A376" s="517"/>
      <c r="B376" s="517"/>
      <c r="C376" s="502"/>
      <c r="D376" s="502"/>
      <c r="E376" s="502"/>
      <c r="F376" s="502"/>
      <c r="G376" s="524"/>
      <c r="H376" s="509"/>
      <c r="I376" s="509"/>
    </row>
    <row r="377" spans="1:9" ht="15">
      <c r="A377" s="517"/>
      <c r="B377" s="517"/>
      <c r="C377" s="502"/>
      <c r="D377" s="502"/>
      <c r="E377" s="502"/>
      <c r="F377" s="502"/>
      <c r="G377" s="524"/>
      <c r="H377" s="510"/>
      <c r="I377" s="510"/>
    </row>
    <row r="378" spans="1:9" s="505" customFormat="1" ht="15">
      <c r="A378" s="517"/>
      <c r="B378" s="517"/>
      <c r="C378" s="502"/>
      <c r="D378" s="502"/>
      <c r="E378" s="502"/>
      <c r="F378" s="502"/>
      <c r="G378" s="524"/>
      <c r="H378" s="509"/>
      <c r="I378" s="509"/>
    </row>
    <row r="379" spans="1:9" s="505" customFormat="1" ht="15">
      <c r="A379" s="517"/>
      <c r="B379" s="517"/>
      <c r="C379" s="502"/>
      <c r="D379" s="502"/>
      <c r="E379" s="502"/>
      <c r="F379" s="502"/>
      <c r="G379" s="524"/>
      <c r="H379" s="510"/>
      <c r="I379" s="510"/>
    </row>
    <row r="380" spans="1:9" ht="15">
      <c r="A380" s="516"/>
      <c r="B380" s="516"/>
      <c r="C380" s="502"/>
      <c r="D380" s="502"/>
      <c r="E380" s="502"/>
      <c r="F380" s="502"/>
      <c r="G380" s="502"/>
      <c r="H380" s="509"/>
      <c r="I380" s="509"/>
    </row>
    <row r="381" spans="1:9" ht="15">
      <c r="A381" s="517"/>
      <c r="B381" s="517"/>
      <c r="C381" s="502"/>
      <c r="D381" s="502"/>
      <c r="E381" s="502"/>
      <c r="F381" s="502"/>
      <c r="G381" s="502"/>
      <c r="H381" s="509"/>
      <c r="I381" s="509"/>
    </row>
    <row r="382" spans="1:9" ht="15">
      <c r="A382" s="517"/>
      <c r="B382" s="517"/>
      <c r="C382" s="502"/>
      <c r="D382" s="502"/>
      <c r="E382" s="502"/>
      <c r="F382" s="502"/>
      <c r="G382" s="502"/>
      <c r="H382" s="509"/>
      <c r="I382" s="509"/>
    </row>
    <row r="383" spans="1:9" ht="15">
      <c r="A383" s="517"/>
      <c r="B383" s="517"/>
      <c r="C383" s="502"/>
      <c r="D383" s="502"/>
      <c r="E383" s="502"/>
      <c r="F383" s="502"/>
      <c r="G383" s="502"/>
      <c r="H383" s="510"/>
      <c r="I383" s="510"/>
    </row>
    <row r="384" spans="1:9" ht="15">
      <c r="A384" s="517"/>
      <c r="B384" s="517"/>
      <c r="C384" s="502"/>
      <c r="D384" s="502"/>
      <c r="E384" s="502"/>
      <c r="F384" s="502"/>
      <c r="G384" s="502"/>
      <c r="H384" s="510"/>
      <c r="I384" s="510"/>
    </row>
    <row r="385" spans="1:9" ht="15.75">
      <c r="A385" s="521"/>
      <c r="B385" s="521"/>
      <c r="C385" s="512"/>
      <c r="D385" s="512"/>
      <c r="E385" s="512"/>
      <c r="F385" s="519"/>
      <c r="G385" s="512"/>
      <c r="H385" s="518"/>
      <c r="I385" s="518"/>
    </row>
    <row r="386" spans="1:9" ht="15.75">
      <c r="A386" s="521"/>
      <c r="B386" s="521"/>
      <c r="C386" s="512"/>
      <c r="D386" s="512"/>
      <c r="E386" s="512"/>
      <c r="F386" s="519"/>
      <c r="G386" s="512"/>
      <c r="H386" s="518"/>
      <c r="I386" s="518"/>
    </row>
    <row r="387" spans="1:9" ht="15">
      <c r="A387" s="517"/>
      <c r="B387" s="517"/>
      <c r="C387" s="502"/>
      <c r="D387" s="502"/>
      <c r="E387" s="502"/>
      <c r="F387" s="522"/>
      <c r="G387" s="502"/>
      <c r="H387" s="509"/>
      <c r="I387" s="509"/>
    </row>
    <row r="388" spans="1:9" ht="15.75">
      <c r="A388" s="523"/>
      <c r="B388" s="523"/>
      <c r="C388" s="512"/>
      <c r="D388" s="512"/>
      <c r="E388" s="512"/>
      <c r="F388" s="519"/>
      <c r="G388" s="512"/>
      <c r="H388" s="518"/>
      <c r="I388" s="518"/>
    </row>
    <row r="389" spans="1:9" ht="15">
      <c r="A389" s="517"/>
      <c r="B389" s="517"/>
      <c r="C389" s="502"/>
      <c r="D389" s="502"/>
      <c r="E389" s="502"/>
      <c r="F389" s="522"/>
      <c r="G389" s="502"/>
      <c r="H389" s="509"/>
      <c r="I389" s="509"/>
    </row>
    <row r="390" spans="1:9" ht="15">
      <c r="A390" s="517"/>
      <c r="B390" s="517"/>
      <c r="C390" s="502"/>
      <c r="D390" s="502"/>
      <c r="E390" s="502"/>
      <c r="F390" s="522"/>
      <c r="G390" s="502"/>
      <c r="H390" s="509"/>
      <c r="I390" s="509"/>
    </row>
    <row r="391" spans="1:9" ht="15">
      <c r="A391" s="517"/>
      <c r="B391" s="517"/>
      <c r="C391" s="502"/>
      <c r="D391" s="502"/>
      <c r="E391" s="502"/>
      <c r="F391" s="522"/>
      <c r="G391" s="502"/>
      <c r="H391" s="509"/>
      <c r="I391" s="509"/>
    </row>
    <row r="392" spans="1:9" ht="15">
      <c r="A392" s="517"/>
      <c r="B392" s="517"/>
      <c r="C392" s="502"/>
      <c r="D392" s="502"/>
      <c r="E392" s="502"/>
      <c r="F392" s="522"/>
      <c r="G392" s="502"/>
      <c r="H392" s="509"/>
      <c r="I392" s="509"/>
    </row>
    <row r="393" spans="1:9" ht="15">
      <c r="A393" s="517"/>
      <c r="B393" s="517"/>
      <c r="C393" s="502"/>
      <c r="D393" s="502"/>
      <c r="E393" s="502"/>
      <c r="F393" s="522"/>
      <c r="G393" s="502"/>
      <c r="H393" s="510"/>
      <c r="I393" s="510"/>
    </row>
    <row r="394" spans="1:9" ht="15">
      <c r="A394" s="515"/>
      <c r="B394" s="515"/>
      <c r="C394" s="512"/>
      <c r="D394" s="512"/>
      <c r="E394" s="512"/>
      <c r="F394" s="512"/>
      <c r="G394" s="512"/>
      <c r="H394" s="518"/>
      <c r="I394" s="518"/>
    </row>
    <row r="395" spans="1:9" s="505" customFormat="1" ht="15.75">
      <c r="A395" s="521"/>
      <c r="B395" s="521"/>
      <c r="C395" s="512"/>
      <c r="D395" s="512"/>
      <c r="E395" s="512"/>
      <c r="F395" s="512"/>
      <c r="G395" s="525"/>
      <c r="H395" s="518"/>
      <c r="I395" s="518"/>
    </row>
    <row r="396" spans="1:9" ht="15.75">
      <c r="A396" s="521"/>
      <c r="B396" s="521"/>
      <c r="C396" s="512"/>
      <c r="D396" s="512"/>
      <c r="E396" s="512"/>
      <c r="F396" s="512"/>
      <c r="G396" s="512"/>
      <c r="H396" s="518"/>
      <c r="I396" s="518"/>
    </row>
    <row r="397" spans="1:9" ht="15">
      <c r="A397" s="517"/>
      <c r="B397" s="517"/>
      <c r="C397" s="502"/>
      <c r="D397" s="502"/>
      <c r="E397" s="502"/>
      <c r="F397" s="502"/>
      <c r="G397" s="502"/>
      <c r="H397" s="509"/>
      <c r="I397" s="509"/>
    </row>
    <row r="398" spans="1:9" ht="15">
      <c r="A398" s="517"/>
      <c r="B398" s="517"/>
      <c r="C398" s="502"/>
      <c r="D398" s="502"/>
      <c r="E398" s="502"/>
      <c r="F398" s="502"/>
      <c r="G398" s="502"/>
      <c r="H398" s="509"/>
      <c r="I398" s="509"/>
    </row>
    <row r="399" spans="1:9" ht="15">
      <c r="A399" s="517"/>
      <c r="B399" s="517"/>
      <c r="C399" s="502"/>
      <c r="D399" s="502"/>
      <c r="E399" s="502"/>
      <c r="F399" s="502"/>
      <c r="G399" s="502"/>
      <c r="H399" s="509"/>
      <c r="I399" s="509"/>
    </row>
    <row r="400" spans="1:9" ht="15">
      <c r="A400" s="517"/>
      <c r="B400" s="517"/>
      <c r="C400" s="502"/>
      <c r="D400" s="502"/>
      <c r="E400" s="502"/>
      <c r="F400" s="502"/>
      <c r="G400" s="502"/>
      <c r="H400" s="510"/>
      <c r="I400" s="510"/>
    </row>
    <row r="401" spans="1:9" ht="15">
      <c r="A401" s="517"/>
      <c r="B401" s="517"/>
      <c r="C401" s="502"/>
      <c r="D401" s="502"/>
      <c r="E401" s="502"/>
      <c r="F401" s="502"/>
      <c r="G401" s="502"/>
      <c r="H401" s="510"/>
      <c r="I401" s="510"/>
    </row>
    <row r="402" spans="1:9" ht="15">
      <c r="A402" s="517"/>
      <c r="B402" s="517"/>
      <c r="C402" s="502"/>
      <c r="D402" s="502"/>
      <c r="E402" s="502"/>
      <c r="F402" s="502"/>
      <c r="G402" s="502"/>
      <c r="H402" s="510"/>
      <c r="I402" s="510"/>
    </row>
    <row r="403" spans="1:9" ht="15">
      <c r="A403" s="517"/>
      <c r="B403" s="517"/>
      <c r="C403" s="502"/>
      <c r="D403" s="502"/>
      <c r="E403" s="502"/>
      <c r="F403" s="502"/>
      <c r="G403" s="502"/>
      <c r="H403" s="510"/>
      <c r="I403" s="510"/>
    </row>
    <row r="404" spans="1:9" ht="15">
      <c r="A404" s="517"/>
      <c r="B404" s="517"/>
      <c r="C404" s="502"/>
      <c r="D404" s="502"/>
      <c r="E404" s="502"/>
      <c r="F404" s="502"/>
      <c r="G404" s="502"/>
      <c r="H404" s="509"/>
      <c r="I404" s="509"/>
    </row>
    <row r="405" spans="1:9" ht="15">
      <c r="A405" s="517"/>
      <c r="B405" s="517"/>
      <c r="C405" s="502"/>
      <c r="D405" s="502"/>
      <c r="E405" s="502"/>
      <c r="F405" s="502"/>
      <c r="G405" s="502"/>
      <c r="H405" s="510"/>
      <c r="I405" s="510"/>
    </row>
    <row r="406" spans="1:9" ht="15">
      <c r="A406" s="517"/>
      <c r="B406" s="517"/>
      <c r="C406" s="502"/>
      <c r="D406" s="502"/>
      <c r="E406" s="502"/>
      <c r="F406" s="502"/>
      <c r="G406" s="502"/>
      <c r="H406" s="510"/>
      <c r="I406" s="510"/>
    </row>
    <row r="407" spans="1:9" ht="15.75">
      <c r="A407" s="521"/>
      <c r="B407" s="521"/>
      <c r="C407" s="502"/>
      <c r="D407" s="502"/>
      <c r="E407" s="502"/>
      <c r="F407" s="502"/>
      <c r="G407" s="502"/>
      <c r="H407" s="509"/>
      <c r="I407" s="509"/>
    </row>
    <row r="408" spans="1:9" ht="15">
      <c r="A408" s="516"/>
      <c r="B408" s="516"/>
      <c r="C408" s="502"/>
      <c r="D408" s="502"/>
      <c r="E408" s="502"/>
      <c r="F408" s="502"/>
      <c r="G408" s="502"/>
      <c r="H408" s="509"/>
      <c r="I408" s="509"/>
    </row>
    <row r="409" spans="1:9" ht="15">
      <c r="A409" s="517"/>
      <c r="B409" s="517"/>
      <c r="C409" s="502"/>
      <c r="D409" s="502"/>
      <c r="E409" s="502"/>
      <c r="F409" s="502"/>
      <c r="G409" s="502"/>
      <c r="H409" s="509"/>
      <c r="I409" s="509"/>
    </row>
    <row r="410" spans="1:9" ht="15">
      <c r="A410" s="517"/>
      <c r="B410" s="517"/>
      <c r="C410" s="502"/>
      <c r="D410" s="502"/>
      <c r="E410" s="502"/>
      <c r="F410" s="502"/>
      <c r="G410" s="502"/>
      <c r="H410" s="509"/>
      <c r="I410" s="509"/>
    </row>
    <row r="411" spans="1:9" ht="15">
      <c r="A411" s="517"/>
      <c r="B411" s="517"/>
      <c r="C411" s="502"/>
      <c r="D411" s="502"/>
      <c r="E411" s="502"/>
      <c r="F411" s="502"/>
      <c r="G411" s="502"/>
      <c r="H411" s="510"/>
      <c r="I411" s="510"/>
    </row>
    <row r="412" spans="1:9" ht="15">
      <c r="A412" s="517"/>
      <c r="B412" s="517"/>
      <c r="C412" s="502"/>
      <c r="D412" s="502"/>
      <c r="E412" s="502"/>
      <c r="F412" s="502"/>
      <c r="G412" s="502"/>
      <c r="H412" s="510"/>
      <c r="I412" s="510"/>
    </row>
    <row r="413" spans="1:9" ht="15">
      <c r="A413" s="517"/>
      <c r="B413" s="517"/>
      <c r="C413" s="502"/>
      <c r="D413" s="502"/>
      <c r="E413" s="502"/>
      <c r="F413" s="502"/>
      <c r="G413" s="502"/>
      <c r="H413" s="510"/>
      <c r="I413" s="510"/>
    </row>
    <row r="414" spans="1:9" ht="15">
      <c r="A414" s="517"/>
      <c r="B414" s="517"/>
      <c r="C414" s="502"/>
      <c r="D414" s="502"/>
      <c r="E414" s="502"/>
      <c r="F414" s="502"/>
      <c r="G414" s="502"/>
      <c r="H414" s="509"/>
      <c r="I414" s="509"/>
    </row>
    <row r="415" spans="1:9" ht="15">
      <c r="A415" s="517"/>
      <c r="B415" s="517"/>
      <c r="C415" s="502"/>
      <c r="D415" s="502"/>
      <c r="E415" s="502"/>
      <c r="F415" s="502"/>
      <c r="G415" s="502"/>
      <c r="H415" s="510"/>
      <c r="I415" s="510"/>
    </row>
    <row r="416" spans="1:9" ht="15">
      <c r="A416" s="517"/>
      <c r="B416" s="517"/>
      <c r="C416" s="502"/>
      <c r="D416" s="502"/>
      <c r="E416" s="502"/>
      <c r="F416" s="502"/>
      <c r="G416" s="502"/>
      <c r="H416" s="510"/>
      <c r="I416" s="510"/>
    </row>
    <row r="417" spans="1:9" ht="15.75">
      <c r="A417" s="521"/>
      <c r="B417" s="521"/>
      <c r="C417" s="502"/>
      <c r="D417" s="502"/>
      <c r="E417" s="502"/>
      <c r="F417" s="502"/>
      <c r="G417" s="502"/>
      <c r="H417" s="509"/>
      <c r="I417" s="509"/>
    </row>
    <row r="418" spans="1:9" ht="15">
      <c r="A418" s="516"/>
      <c r="B418" s="516"/>
      <c r="C418" s="502"/>
      <c r="D418" s="502"/>
      <c r="E418" s="502"/>
      <c r="F418" s="502"/>
      <c r="G418" s="502"/>
      <c r="H418" s="509"/>
      <c r="I418" s="509"/>
    </row>
    <row r="419" spans="1:9" ht="15">
      <c r="A419" s="517"/>
      <c r="B419" s="517"/>
      <c r="C419" s="502"/>
      <c r="D419" s="502"/>
      <c r="E419" s="502"/>
      <c r="F419" s="502"/>
      <c r="G419" s="502"/>
      <c r="H419" s="509"/>
      <c r="I419" s="509"/>
    </row>
    <row r="420" spans="1:9" ht="15">
      <c r="A420" s="517"/>
      <c r="B420" s="517"/>
      <c r="C420" s="502"/>
      <c r="D420" s="502"/>
      <c r="E420" s="502"/>
      <c r="F420" s="502"/>
      <c r="G420" s="502"/>
      <c r="H420" s="509"/>
      <c r="I420" s="509"/>
    </row>
    <row r="421" spans="1:9" ht="15">
      <c r="A421" s="517"/>
      <c r="B421" s="517"/>
      <c r="C421" s="502"/>
      <c r="D421" s="502"/>
      <c r="E421" s="502"/>
      <c r="F421" s="502"/>
      <c r="G421" s="502"/>
      <c r="H421" s="510"/>
      <c r="I421" s="510"/>
    </row>
    <row r="422" spans="1:9" ht="15">
      <c r="A422" s="517"/>
      <c r="B422" s="517"/>
      <c r="C422" s="502"/>
      <c r="D422" s="502"/>
      <c r="E422" s="502"/>
      <c r="F422" s="502"/>
      <c r="G422" s="502"/>
      <c r="H422" s="510"/>
      <c r="I422" s="510"/>
    </row>
    <row r="423" spans="1:9" ht="15">
      <c r="A423" s="517"/>
      <c r="B423" s="517"/>
      <c r="C423" s="502"/>
      <c r="D423" s="502"/>
      <c r="E423" s="502"/>
      <c r="F423" s="502"/>
      <c r="G423" s="502"/>
      <c r="H423" s="509"/>
      <c r="I423" s="509"/>
    </row>
    <row r="424" spans="1:9" ht="15">
      <c r="A424" s="517"/>
      <c r="B424" s="517"/>
      <c r="C424" s="502"/>
      <c r="D424" s="502"/>
      <c r="E424" s="502"/>
      <c r="F424" s="502"/>
      <c r="G424" s="502"/>
      <c r="H424" s="510"/>
      <c r="I424" s="510"/>
    </row>
    <row r="425" spans="1:9" ht="15">
      <c r="A425" s="517"/>
      <c r="B425" s="517"/>
      <c r="C425" s="502"/>
      <c r="D425" s="502"/>
      <c r="E425" s="502"/>
      <c r="F425" s="502"/>
      <c r="G425" s="502"/>
      <c r="H425" s="510"/>
      <c r="I425" s="510"/>
    </row>
    <row r="426" spans="1:9" ht="15.75">
      <c r="A426" s="521"/>
      <c r="B426" s="521"/>
      <c r="C426" s="502"/>
      <c r="D426" s="502"/>
      <c r="E426" s="502"/>
      <c r="F426" s="502"/>
      <c r="G426" s="502"/>
      <c r="H426" s="509"/>
      <c r="I426" s="509"/>
    </row>
    <row r="427" spans="1:9" ht="15">
      <c r="A427" s="516"/>
      <c r="B427" s="516"/>
      <c r="C427" s="502"/>
      <c r="D427" s="502"/>
      <c r="E427" s="502"/>
      <c r="F427" s="502"/>
      <c r="G427" s="502"/>
      <c r="H427" s="509"/>
      <c r="I427" s="509"/>
    </row>
    <row r="428" spans="1:9" ht="15">
      <c r="A428" s="517"/>
      <c r="B428" s="517"/>
      <c r="C428" s="502"/>
      <c r="D428" s="502"/>
      <c r="E428" s="502"/>
      <c r="F428" s="502"/>
      <c r="G428" s="502"/>
      <c r="H428" s="509"/>
      <c r="I428" s="509"/>
    </row>
    <row r="429" spans="1:9" ht="15">
      <c r="A429" s="517"/>
      <c r="B429" s="517"/>
      <c r="C429" s="502"/>
      <c r="D429" s="502"/>
      <c r="E429" s="502"/>
      <c r="F429" s="502"/>
      <c r="G429" s="502"/>
      <c r="H429" s="509"/>
      <c r="I429" s="509"/>
    </row>
    <row r="430" spans="1:9" ht="15">
      <c r="A430" s="517"/>
      <c r="B430" s="517"/>
      <c r="C430" s="502"/>
      <c r="D430" s="502"/>
      <c r="E430" s="502"/>
      <c r="F430" s="502"/>
      <c r="G430" s="502"/>
      <c r="H430" s="510"/>
      <c r="I430" s="510"/>
    </row>
    <row r="431" spans="1:9" ht="15">
      <c r="A431" s="517"/>
      <c r="B431" s="517"/>
      <c r="C431" s="502"/>
      <c r="D431" s="502"/>
      <c r="E431" s="502"/>
      <c r="F431" s="502"/>
      <c r="G431" s="502"/>
      <c r="H431" s="510"/>
      <c r="I431" s="510"/>
    </row>
    <row r="432" spans="1:9" ht="15">
      <c r="A432" s="517"/>
      <c r="B432" s="517"/>
      <c r="C432" s="502"/>
      <c r="D432" s="502"/>
      <c r="E432" s="502"/>
      <c r="F432" s="502"/>
      <c r="G432" s="502"/>
      <c r="H432" s="509"/>
      <c r="I432" s="509"/>
    </row>
    <row r="433" spans="1:9" ht="15">
      <c r="A433" s="517"/>
      <c r="B433" s="517"/>
      <c r="C433" s="502"/>
      <c r="D433" s="502"/>
      <c r="E433" s="502"/>
      <c r="F433" s="502"/>
      <c r="G433" s="502"/>
      <c r="H433" s="510"/>
      <c r="I433" s="510"/>
    </row>
    <row r="434" spans="1:9" ht="15">
      <c r="A434" s="517"/>
      <c r="B434" s="517"/>
      <c r="C434" s="502"/>
      <c r="D434" s="502"/>
      <c r="E434" s="502"/>
      <c r="F434" s="502"/>
      <c r="G434" s="502"/>
      <c r="H434" s="510"/>
      <c r="I434" s="510"/>
    </row>
    <row r="435" spans="1:9" ht="15">
      <c r="A435" s="515"/>
      <c r="B435" s="515"/>
      <c r="C435" s="512"/>
      <c r="D435" s="512"/>
      <c r="E435" s="512"/>
      <c r="F435" s="512"/>
      <c r="G435" s="512"/>
      <c r="H435" s="518"/>
      <c r="I435" s="518"/>
    </row>
    <row r="436" spans="1:9" ht="15">
      <c r="A436" s="517"/>
      <c r="B436" s="517"/>
      <c r="C436" s="502"/>
      <c r="D436" s="502"/>
      <c r="E436" s="502"/>
      <c r="F436" s="502"/>
      <c r="G436" s="502"/>
      <c r="H436" s="509"/>
      <c r="I436" s="509"/>
    </row>
    <row r="437" spans="1:9" ht="15">
      <c r="A437" s="517"/>
      <c r="B437" s="517"/>
      <c r="C437" s="502"/>
      <c r="D437" s="502"/>
      <c r="E437" s="502"/>
      <c r="F437" s="502"/>
      <c r="G437" s="502"/>
      <c r="H437" s="509"/>
      <c r="I437" s="509"/>
    </row>
    <row r="438" spans="1:9" ht="15">
      <c r="A438" s="517"/>
      <c r="B438" s="517"/>
      <c r="C438" s="502"/>
      <c r="D438" s="502"/>
      <c r="E438" s="502"/>
      <c r="F438" s="502"/>
      <c r="G438" s="502"/>
      <c r="H438" s="509"/>
      <c r="I438" s="509"/>
    </row>
    <row r="439" spans="1:9" ht="15">
      <c r="A439" s="517"/>
      <c r="B439" s="517"/>
      <c r="C439" s="502"/>
      <c r="D439" s="502"/>
      <c r="E439" s="502"/>
      <c r="F439" s="502"/>
      <c r="G439" s="502"/>
      <c r="H439" s="510"/>
      <c r="I439" s="510"/>
    </row>
    <row r="440" spans="1:9" ht="15">
      <c r="A440" s="517"/>
      <c r="B440" s="517"/>
      <c r="C440" s="502"/>
      <c r="D440" s="502"/>
      <c r="E440" s="502"/>
      <c r="F440" s="502"/>
      <c r="G440" s="502"/>
      <c r="H440" s="510"/>
      <c r="I440" s="510"/>
    </row>
    <row r="441" spans="1:9" ht="15">
      <c r="A441" s="517"/>
      <c r="B441" s="517"/>
      <c r="C441" s="502"/>
      <c r="D441" s="502"/>
      <c r="E441" s="502"/>
      <c r="F441" s="502"/>
      <c r="G441" s="502"/>
      <c r="H441" s="510"/>
      <c r="I441" s="510"/>
    </row>
    <row r="442" spans="1:9" ht="15">
      <c r="A442" s="517"/>
      <c r="B442" s="517"/>
      <c r="C442" s="502"/>
      <c r="D442" s="502"/>
      <c r="E442" s="502"/>
      <c r="F442" s="502"/>
      <c r="G442" s="502"/>
      <c r="H442" s="510"/>
      <c r="I442" s="510"/>
    </row>
    <row r="443" spans="1:9" ht="15">
      <c r="A443" s="517"/>
      <c r="B443" s="517"/>
      <c r="C443" s="502"/>
      <c r="D443" s="502"/>
      <c r="E443" s="502"/>
      <c r="F443" s="502"/>
      <c r="G443" s="502"/>
      <c r="H443" s="509"/>
      <c r="I443" s="509"/>
    </row>
    <row r="444" spans="1:9" ht="15">
      <c r="A444" s="517"/>
      <c r="B444" s="517"/>
      <c r="C444" s="502"/>
      <c r="D444" s="502"/>
      <c r="E444" s="502"/>
      <c r="F444" s="502"/>
      <c r="G444" s="502"/>
      <c r="H444" s="510"/>
      <c r="I444" s="510"/>
    </row>
    <row r="445" spans="1:9" ht="15">
      <c r="A445" s="517"/>
      <c r="B445" s="517"/>
      <c r="C445" s="502"/>
      <c r="D445" s="502"/>
      <c r="E445" s="502"/>
      <c r="F445" s="502"/>
      <c r="G445" s="502"/>
      <c r="H445" s="510"/>
      <c r="I445" s="510"/>
    </row>
    <row r="446" spans="1:9" ht="15">
      <c r="A446" s="516"/>
      <c r="B446" s="516"/>
      <c r="C446" s="502"/>
      <c r="D446" s="502"/>
      <c r="E446" s="502"/>
      <c r="F446" s="522"/>
      <c r="G446" s="502"/>
      <c r="H446" s="509"/>
      <c r="I446" s="509"/>
    </row>
    <row r="447" spans="1:9" ht="15.75">
      <c r="A447" s="521"/>
      <c r="B447" s="521"/>
      <c r="C447" s="502"/>
      <c r="D447" s="502"/>
      <c r="E447" s="502"/>
      <c r="F447" s="522"/>
      <c r="G447" s="502"/>
      <c r="H447" s="509"/>
      <c r="I447" s="509"/>
    </row>
    <row r="448" spans="1:9" ht="15">
      <c r="A448" s="517"/>
      <c r="B448" s="517"/>
      <c r="C448" s="502"/>
      <c r="D448" s="502"/>
      <c r="E448" s="502"/>
      <c r="F448" s="522"/>
      <c r="G448" s="502"/>
      <c r="H448" s="509"/>
      <c r="I448" s="509"/>
    </row>
    <row r="449" spans="1:9" ht="15">
      <c r="A449" s="517"/>
      <c r="B449" s="517"/>
      <c r="C449" s="502"/>
      <c r="D449" s="502"/>
      <c r="E449" s="502"/>
      <c r="F449" s="522"/>
      <c r="G449" s="502"/>
      <c r="H449" s="509"/>
      <c r="I449" s="509"/>
    </row>
    <row r="450" spans="1:9" ht="15">
      <c r="A450" s="517"/>
      <c r="B450" s="517"/>
      <c r="C450" s="502"/>
      <c r="D450" s="502"/>
      <c r="E450" s="502"/>
      <c r="F450" s="522"/>
      <c r="G450" s="502"/>
      <c r="H450" s="510"/>
      <c r="I450" s="510"/>
    </row>
    <row r="451" spans="1:9" ht="15">
      <c r="A451" s="517"/>
      <c r="B451" s="517"/>
      <c r="C451" s="502"/>
      <c r="D451" s="502"/>
      <c r="E451" s="502"/>
      <c r="F451" s="522"/>
      <c r="G451" s="502"/>
      <c r="H451" s="510"/>
      <c r="I451" s="510"/>
    </row>
    <row r="452" spans="1:9" ht="15">
      <c r="A452" s="517"/>
      <c r="B452" s="517"/>
      <c r="C452" s="502"/>
      <c r="D452" s="502"/>
      <c r="E452" s="502"/>
      <c r="F452" s="522"/>
      <c r="G452" s="502"/>
      <c r="H452" s="510"/>
      <c r="I452" s="510"/>
    </row>
    <row r="453" spans="1:9" ht="15">
      <c r="A453" s="517"/>
      <c r="B453" s="517"/>
      <c r="C453" s="502"/>
      <c r="D453" s="502"/>
      <c r="E453" s="502"/>
      <c r="F453" s="522"/>
      <c r="G453" s="502"/>
      <c r="H453" s="509"/>
      <c r="I453" s="509"/>
    </row>
    <row r="454" spans="1:9" ht="15">
      <c r="A454" s="517"/>
      <c r="B454" s="517"/>
      <c r="C454" s="502"/>
      <c r="D454" s="502"/>
      <c r="E454" s="502"/>
      <c r="F454" s="522"/>
      <c r="G454" s="502"/>
      <c r="H454" s="510"/>
      <c r="I454" s="510"/>
    </row>
    <row r="455" spans="1:9" ht="15">
      <c r="A455" s="517"/>
      <c r="B455" s="517"/>
      <c r="C455" s="502"/>
      <c r="D455" s="502"/>
      <c r="E455" s="502"/>
      <c r="F455" s="522"/>
      <c r="G455" s="502"/>
      <c r="H455" s="510"/>
      <c r="I455" s="510"/>
    </row>
    <row r="456" spans="1:9" ht="15">
      <c r="A456" s="511"/>
      <c r="B456" s="511"/>
      <c r="C456" s="512"/>
      <c r="D456" s="512"/>
      <c r="E456" s="512"/>
      <c r="F456" s="512"/>
      <c r="G456" s="512"/>
      <c r="H456" s="518"/>
      <c r="I456" s="518"/>
    </row>
    <row r="457" spans="1:9" ht="15">
      <c r="A457" s="515"/>
      <c r="B457" s="515"/>
      <c r="C457" s="502"/>
      <c r="D457" s="502"/>
      <c r="E457" s="502"/>
      <c r="F457" s="502"/>
      <c r="G457" s="502"/>
      <c r="H457" s="509"/>
      <c r="I457" s="509"/>
    </row>
    <row r="458" spans="1:9" ht="15">
      <c r="A458" s="516"/>
      <c r="B458" s="516"/>
      <c r="C458" s="502"/>
      <c r="D458" s="502"/>
      <c r="E458" s="502"/>
      <c r="F458" s="502"/>
      <c r="G458" s="502"/>
      <c r="H458" s="509"/>
      <c r="I458" s="509"/>
    </row>
    <row r="459" spans="1:9" ht="15.75">
      <c r="A459" s="521"/>
      <c r="B459" s="521"/>
      <c r="C459" s="502"/>
      <c r="D459" s="502"/>
      <c r="E459" s="502"/>
      <c r="F459" s="502"/>
      <c r="G459" s="502"/>
      <c r="H459" s="509"/>
      <c r="I459" s="509"/>
    </row>
    <row r="460" spans="1:9" ht="15">
      <c r="A460" s="516"/>
      <c r="B460" s="516"/>
      <c r="C460" s="502"/>
      <c r="D460" s="502"/>
      <c r="E460" s="502"/>
      <c r="F460" s="502"/>
      <c r="G460" s="502"/>
      <c r="H460" s="509"/>
      <c r="I460" s="509"/>
    </row>
    <row r="461" spans="1:9" ht="15">
      <c r="A461" s="515"/>
      <c r="B461" s="515"/>
      <c r="C461" s="512"/>
      <c r="D461" s="512"/>
      <c r="E461" s="512"/>
      <c r="F461" s="512"/>
      <c r="G461" s="512"/>
      <c r="H461" s="518"/>
      <c r="I461" s="518"/>
    </row>
    <row r="462" spans="1:9" ht="15">
      <c r="A462" s="517"/>
      <c r="B462" s="517"/>
      <c r="C462" s="502"/>
      <c r="D462" s="502"/>
      <c r="E462" s="502"/>
      <c r="F462" s="502"/>
      <c r="G462" s="502"/>
      <c r="H462" s="509"/>
      <c r="I462" s="509"/>
    </row>
    <row r="463" spans="1:9" ht="15">
      <c r="A463" s="517"/>
      <c r="B463" s="517"/>
      <c r="C463" s="502"/>
      <c r="D463" s="502"/>
      <c r="E463" s="502"/>
      <c r="F463" s="502"/>
      <c r="G463" s="502"/>
      <c r="H463" s="510"/>
      <c r="I463" s="510"/>
    </row>
    <row r="464" spans="1:9" ht="15">
      <c r="A464" s="515"/>
      <c r="B464" s="515"/>
      <c r="C464" s="512"/>
      <c r="D464" s="512"/>
      <c r="E464" s="512"/>
      <c r="F464" s="512"/>
      <c r="G464" s="512"/>
      <c r="H464" s="518"/>
      <c r="I464" s="518"/>
    </row>
    <row r="465" spans="1:9" ht="15.75">
      <c r="A465" s="521"/>
      <c r="B465" s="521"/>
      <c r="C465" s="512"/>
      <c r="D465" s="512"/>
      <c r="E465" s="512"/>
      <c r="F465" s="512"/>
      <c r="G465" s="512"/>
      <c r="H465" s="518"/>
      <c r="I465" s="518"/>
    </row>
    <row r="466" spans="1:9" ht="15.75">
      <c r="A466" s="521"/>
      <c r="B466" s="521"/>
      <c r="C466" s="512"/>
      <c r="D466" s="512"/>
      <c r="E466" s="512"/>
      <c r="F466" s="512"/>
      <c r="G466" s="512"/>
      <c r="H466" s="518"/>
      <c r="I466" s="518"/>
    </row>
    <row r="467" spans="1:9" ht="15.75">
      <c r="A467" s="521"/>
      <c r="B467" s="521"/>
      <c r="C467" s="502"/>
      <c r="D467" s="502"/>
      <c r="E467" s="502"/>
      <c r="F467" s="502"/>
      <c r="G467" s="502"/>
      <c r="H467" s="509"/>
      <c r="I467" s="509"/>
    </row>
    <row r="468" spans="1:9" ht="15">
      <c r="A468" s="508"/>
      <c r="B468" s="508"/>
      <c r="C468" s="502"/>
      <c r="D468" s="502"/>
      <c r="E468" s="502"/>
      <c r="F468" s="502"/>
      <c r="G468" s="502"/>
      <c r="H468" s="509"/>
      <c r="I468" s="509"/>
    </row>
    <row r="469" spans="1:9" ht="15">
      <c r="A469" s="517"/>
      <c r="B469" s="517"/>
      <c r="C469" s="502"/>
      <c r="D469" s="502"/>
      <c r="E469" s="502"/>
      <c r="F469" s="502"/>
      <c r="G469" s="502"/>
      <c r="H469" s="509"/>
      <c r="I469" s="509"/>
    </row>
    <row r="470" spans="1:9" ht="15">
      <c r="A470" s="517"/>
      <c r="B470" s="517"/>
      <c r="C470" s="502"/>
      <c r="D470" s="502"/>
      <c r="E470" s="502"/>
      <c r="F470" s="502"/>
      <c r="G470" s="502"/>
      <c r="H470" s="509"/>
      <c r="I470" s="509"/>
    </row>
    <row r="471" spans="1:9" ht="15">
      <c r="A471" s="517"/>
      <c r="B471" s="517"/>
      <c r="C471" s="502"/>
      <c r="D471" s="502"/>
      <c r="E471" s="502"/>
      <c r="F471" s="502"/>
      <c r="G471" s="502"/>
      <c r="H471" s="509"/>
      <c r="I471" s="509"/>
    </row>
    <row r="472" spans="1:9" ht="15">
      <c r="A472" s="517"/>
      <c r="B472" s="517"/>
      <c r="C472" s="502"/>
      <c r="D472" s="502"/>
      <c r="E472" s="502"/>
      <c r="F472" s="502"/>
      <c r="G472" s="502"/>
      <c r="H472" s="509"/>
      <c r="I472" s="509"/>
    </row>
    <row r="473" spans="1:9" ht="15">
      <c r="A473" s="517"/>
      <c r="B473" s="517"/>
      <c r="C473" s="502"/>
      <c r="D473" s="502"/>
      <c r="E473" s="502"/>
      <c r="F473" s="502"/>
      <c r="G473" s="502"/>
      <c r="H473" s="509"/>
      <c r="I473" s="509"/>
    </row>
    <row r="474" spans="1:9" ht="15">
      <c r="A474" s="517"/>
      <c r="B474" s="517"/>
      <c r="C474" s="502"/>
      <c r="D474" s="502"/>
      <c r="E474" s="502"/>
      <c r="F474" s="502"/>
      <c r="G474" s="502"/>
      <c r="H474" s="509"/>
      <c r="I474" s="509"/>
    </row>
    <row r="475" spans="1:9" ht="15">
      <c r="A475" s="517"/>
      <c r="B475" s="517"/>
      <c r="C475" s="502"/>
      <c r="D475" s="502"/>
      <c r="E475" s="502"/>
      <c r="F475" s="502"/>
      <c r="G475" s="502"/>
      <c r="H475" s="509"/>
      <c r="I475" s="509"/>
    </row>
    <row r="476" spans="1:9" ht="15">
      <c r="A476" s="517"/>
      <c r="B476" s="517"/>
      <c r="C476" s="502"/>
      <c r="D476" s="502"/>
      <c r="E476" s="502"/>
      <c r="F476" s="502"/>
      <c r="G476" s="502"/>
      <c r="H476" s="509"/>
      <c r="I476" s="509"/>
    </row>
    <row r="477" spans="1:9" ht="15">
      <c r="A477" s="517"/>
      <c r="B477" s="517"/>
      <c r="C477" s="502"/>
      <c r="D477" s="502"/>
      <c r="E477" s="502"/>
      <c r="F477" s="502"/>
      <c r="G477" s="502"/>
      <c r="H477" s="509"/>
      <c r="I477" s="509"/>
    </row>
    <row r="478" spans="1:9" ht="15">
      <c r="A478" s="517"/>
      <c r="B478" s="517"/>
      <c r="C478" s="502"/>
      <c r="D478" s="502"/>
      <c r="E478" s="502"/>
      <c r="F478" s="502"/>
      <c r="G478" s="502"/>
      <c r="H478" s="509"/>
      <c r="I478" s="509"/>
    </row>
    <row r="479" spans="1:9" ht="15">
      <c r="A479" s="517"/>
      <c r="B479" s="517"/>
      <c r="C479" s="502"/>
      <c r="D479" s="502"/>
      <c r="E479" s="502"/>
      <c r="F479" s="502"/>
      <c r="G479" s="502"/>
      <c r="H479" s="509"/>
      <c r="I479" s="509"/>
    </row>
    <row r="480" spans="1:9" ht="15">
      <c r="A480" s="517"/>
      <c r="B480" s="517"/>
      <c r="C480" s="502"/>
      <c r="D480" s="502"/>
      <c r="E480" s="502"/>
      <c r="F480" s="502"/>
      <c r="G480" s="502"/>
      <c r="H480" s="509"/>
      <c r="I480" s="509"/>
    </row>
    <row r="481" spans="1:9" ht="15">
      <c r="A481" s="517"/>
      <c r="B481" s="517"/>
      <c r="C481" s="502"/>
      <c r="D481" s="502"/>
      <c r="E481" s="502"/>
      <c r="F481" s="502"/>
      <c r="G481" s="502"/>
      <c r="H481" s="509"/>
      <c r="I481" s="509"/>
    </row>
    <row r="482" spans="1:9" ht="15">
      <c r="A482" s="517"/>
      <c r="B482" s="517"/>
      <c r="C482" s="502"/>
      <c r="D482" s="502"/>
      <c r="E482" s="502"/>
      <c r="F482" s="502"/>
      <c r="G482" s="502"/>
      <c r="H482" s="509"/>
      <c r="I482" s="509"/>
    </row>
    <row r="483" spans="1:9" ht="15">
      <c r="A483" s="517"/>
      <c r="B483" s="517"/>
      <c r="C483" s="502"/>
      <c r="D483" s="502"/>
      <c r="E483" s="502"/>
      <c r="F483" s="502"/>
      <c r="G483" s="502"/>
      <c r="H483" s="509"/>
      <c r="I483" s="509"/>
    </row>
    <row r="484" spans="1:9" ht="15">
      <c r="A484" s="517"/>
      <c r="B484" s="517"/>
      <c r="C484" s="502"/>
      <c r="D484" s="502"/>
      <c r="E484" s="502"/>
      <c r="F484" s="502"/>
      <c r="G484" s="502"/>
      <c r="H484" s="509"/>
      <c r="I484" s="509"/>
    </row>
    <row r="485" spans="1:9" ht="15">
      <c r="A485" s="517"/>
      <c r="B485" s="517"/>
      <c r="C485" s="502"/>
      <c r="D485" s="502"/>
      <c r="E485" s="502"/>
      <c r="F485" s="502"/>
      <c r="G485" s="502"/>
      <c r="H485" s="509"/>
      <c r="I485" s="509"/>
    </row>
    <row r="486" spans="1:9" ht="15.75">
      <c r="A486" s="521"/>
      <c r="B486" s="521"/>
      <c r="C486" s="512"/>
      <c r="D486" s="512"/>
      <c r="E486" s="512"/>
      <c r="F486" s="512"/>
      <c r="G486" s="512"/>
      <c r="H486" s="518"/>
      <c r="I486" s="518"/>
    </row>
    <row r="487" spans="1:9" ht="15">
      <c r="A487" s="516"/>
      <c r="B487" s="516"/>
      <c r="C487" s="502"/>
      <c r="D487" s="502"/>
      <c r="E487" s="502"/>
      <c r="F487" s="502"/>
      <c r="G487" s="502"/>
      <c r="H487" s="509"/>
      <c r="I487" s="509"/>
    </row>
    <row r="488" spans="1:9" ht="15">
      <c r="A488" s="517"/>
      <c r="B488" s="517"/>
      <c r="C488" s="502"/>
      <c r="D488" s="502"/>
      <c r="E488" s="502"/>
      <c r="F488" s="502"/>
      <c r="G488" s="502"/>
      <c r="H488" s="509"/>
      <c r="I488" s="509"/>
    </row>
    <row r="489" spans="1:9" ht="15">
      <c r="A489" s="517"/>
      <c r="B489" s="517"/>
      <c r="C489" s="502"/>
      <c r="D489" s="502"/>
      <c r="E489" s="502"/>
      <c r="F489" s="502"/>
      <c r="G489" s="502"/>
      <c r="H489" s="509"/>
      <c r="I489" s="509"/>
    </row>
    <row r="490" spans="1:9" ht="15">
      <c r="A490" s="515"/>
      <c r="B490" s="515"/>
      <c r="C490" s="512"/>
      <c r="D490" s="512"/>
      <c r="E490" s="512"/>
      <c r="F490" s="512"/>
      <c r="G490" s="512"/>
      <c r="H490" s="513"/>
      <c r="I490" s="513"/>
    </row>
    <row r="491" spans="1:9" ht="15.75">
      <c r="A491" s="521"/>
      <c r="B491" s="521"/>
      <c r="C491" s="502"/>
      <c r="D491" s="502"/>
      <c r="E491" s="502"/>
      <c r="F491" s="502"/>
      <c r="G491" s="502"/>
      <c r="H491" s="510"/>
      <c r="I491" s="510"/>
    </row>
    <row r="492" spans="1:9" ht="15">
      <c r="A492" s="517"/>
      <c r="B492" s="517"/>
      <c r="C492" s="502"/>
      <c r="D492" s="502"/>
      <c r="E492" s="502"/>
      <c r="F492" s="502"/>
      <c r="G492" s="502"/>
      <c r="H492" s="510"/>
      <c r="I492" s="510"/>
    </row>
    <row r="493" spans="1:9" ht="15">
      <c r="A493" s="508"/>
      <c r="B493" s="508"/>
      <c r="C493" s="502"/>
      <c r="D493" s="502"/>
      <c r="E493" s="502"/>
      <c r="F493" s="502"/>
      <c r="G493" s="502"/>
      <c r="H493" s="510"/>
      <c r="I493" s="510"/>
    </row>
    <row r="494" spans="1:9" ht="15">
      <c r="A494" s="508"/>
      <c r="B494" s="508"/>
      <c r="C494" s="502"/>
      <c r="D494" s="502"/>
      <c r="E494" s="502"/>
      <c r="F494" s="502"/>
      <c r="G494" s="502"/>
      <c r="H494" s="510"/>
      <c r="I494" s="510"/>
    </row>
    <row r="495" spans="1:9" ht="15">
      <c r="A495" s="508"/>
      <c r="B495" s="508"/>
      <c r="C495" s="502"/>
      <c r="D495" s="502"/>
      <c r="E495" s="502"/>
      <c r="F495" s="502"/>
      <c r="G495" s="502"/>
      <c r="H495" s="510"/>
      <c r="I495" s="510"/>
    </row>
    <row r="496" spans="1:9" ht="15">
      <c r="A496" s="508"/>
      <c r="B496" s="508"/>
      <c r="C496" s="502"/>
      <c r="D496" s="502"/>
      <c r="E496" s="502"/>
      <c r="F496" s="502"/>
      <c r="G496" s="502"/>
      <c r="H496" s="510"/>
      <c r="I496" s="510"/>
    </row>
    <row r="497" spans="1:9" ht="15">
      <c r="A497" s="526"/>
      <c r="B497" s="526"/>
      <c r="C497" s="502"/>
      <c r="D497" s="527"/>
      <c r="E497" s="527"/>
      <c r="F497" s="527"/>
      <c r="G497" s="502"/>
      <c r="H497" s="528"/>
      <c r="I497" s="528"/>
    </row>
    <row r="498" spans="1:9" ht="15">
      <c r="A498" s="526"/>
      <c r="B498" s="526"/>
      <c r="C498" s="502"/>
      <c r="D498" s="527"/>
      <c r="E498" s="527"/>
      <c r="F498" s="527"/>
      <c r="G498" s="502"/>
      <c r="H498" s="528"/>
      <c r="I498" s="528"/>
    </row>
    <row r="499" spans="1:9" ht="15">
      <c r="A499" s="529"/>
      <c r="B499" s="529"/>
      <c r="C499" s="502"/>
      <c r="D499" s="527"/>
      <c r="E499" s="527"/>
      <c r="F499" s="527"/>
      <c r="G499" s="502"/>
      <c r="H499" s="528"/>
      <c r="I499" s="528"/>
    </row>
    <row r="500" spans="1:9" ht="15">
      <c r="A500" s="529"/>
      <c r="B500" s="529"/>
      <c r="C500" s="502"/>
      <c r="D500" s="527"/>
      <c r="E500" s="527"/>
      <c r="F500" s="527"/>
      <c r="G500" s="502"/>
      <c r="H500" s="528"/>
      <c r="I500" s="528"/>
    </row>
    <row r="501" spans="1:9" ht="15">
      <c r="A501" s="530"/>
      <c r="B501" s="530"/>
      <c r="C501" s="502"/>
      <c r="D501" s="527"/>
      <c r="E501" s="527"/>
      <c r="F501" s="527"/>
      <c r="G501" s="502"/>
      <c r="H501" s="528"/>
      <c r="I501" s="528"/>
    </row>
    <row r="502" spans="1:9" ht="15">
      <c r="A502" s="530"/>
      <c r="B502" s="530"/>
      <c r="C502" s="502"/>
      <c r="D502" s="527"/>
      <c r="E502" s="527"/>
      <c r="F502" s="527"/>
      <c r="G502" s="502"/>
      <c r="H502" s="528"/>
      <c r="I502" s="528"/>
    </row>
    <row r="503" spans="1:9" ht="15">
      <c r="A503" s="531"/>
      <c r="B503" s="531"/>
      <c r="C503" s="502"/>
      <c r="D503" s="527"/>
      <c r="E503" s="527"/>
      <c r="F503" s="527"/>
      <c r="G503" s="502"/>
      <c r="H503" s="532"/>
      <c r="I503" s="532"/>
    </row>
    <row r="504" spans="1:9" ht="15">
      <c r="A504" s="530"/>
      <c r="B504" s="530"/>
      <c r="C504" s="502"/>
      <c r="D504" s="527"/>
      <c r="E504" s="527"/>
      <c r="F504" s="527"/>
      <c r="G504" s="502"/>
      <c r="H504" s="532"/>
      <c r="I504" s="532"/>
    </row>
    <row r="505" spans="1:9" ht="15">
      <c r="A505" s="530"/>
      <c r="B505" s="530"/>
      <c r="C505" s="502"/>
      <c r="D505" s="527"/>
      <c r="E505" s="527"/>
      <c r="F505" s="527"/>
      <c r="G505" s="502"/>
      <c r="H505" s="532"/>
      <c r="I505" s="532"/>
    </row>
    <row r="506" spans="1:9" ht="15">
      <c r="A506" s="530"/>
      <c r="B506" s="530"/>
      <c r="C506" s="502"/>
      <c r="D506" s="527"/>
      <c r="E506" s="527"/>
      <c r="F506" s="527"/>
      <c r="G506" s="502"/>
      <c r="H506" s="532"/>
      <c r="I506" s="532"/>
    </row>
    <row r="507" spans="1:9" ht="15">
      <c r="A507" s="530"/>
      <c r="B507" s="530"/>
      <c r="C507" s="502"/>
      <c r="D507" s="527"/>
      <c r="E507" s="527"/>
      <c r="F507" s="527"/>
      <c r="G507" s="502"/>
      <c r="H507" s="528"/>
      <c r="I507" s="528"/>
    </row>
    <row r="508" spans="1:9" ht="15">
      <c r="A508" s="530"/>
      <c r="B508" s="530"/>
      <c r="C508" s="502"/>
      <c r="D508" s="527"/>
      <c r="E508" s="527"/>
      <c r="F508" s="527"/>
      <c r="G508" s="502"/>
      <c r="H508" s="532"/>
      <c r="I508" s="532"/>
    </row>
    <row r="509" spans="1:9" ht="15">
      <c r="A509" s="530"/>
      <c r="B509" s="530"/>
      <c r="C509" s="502"/>
      <c r="D509" s="527"/>
      <c r="E509" s="527"/>
      <c r="F509" s="527"/>
      <c r="G509" s="502"/>
      <c r="H509" s="532"/>
      <c r="I509" s="532"/>
    </row>
    <row r="510" spans="1:9" s="505" customFormat="1" ht="15">
      <c r="A510" s="511"/>
      <c r="B510" s="511"/>
      <c r="C510" s="512"/>
      <c r="D510" s="512"/>
      <c r="E510" s="512"/>
      <c r="F510" s="512"/>
      <c r="G510" s="512"/>
      <c r="H510" s="518"/>
      <c r="I510" s="518"/>
    </row>
    <row r="511" spans="1:9" ht="15">
      <c r="A511" s="515"/>
      <c r="B511" s="515"/>
      <c r="C511" s="512"/>
      <c r="D511" s="512"/>
      <c r="E511" s="512"/>
      <c r="F511" s="512"/>
      <c r="G511" s="512"/>
      <c r="H511" s="518"/>
      <c r="I511" s="518"/>
    </row>
    <row r="512" spans="1:9" ht="15.75">
      <c r="A512" s="521"/>
      <c r="B512" s="521"/>
      <c r="C512" s="512"/>
      <c r="D512" s="512"/>
      <c r="E512" s="512"/>
      <c r="F512" s="533"/>
      <c r="G512" s="512"/>
      <c r="H512" s="518"/>
      <c r="I512" s="518"/>
    </row>
    <row r="513" spans="1:9" ht="15.75">
      <c r="A513" s="521"/>
      <c r="B513" s="521"/>
      <c r="C513" s="502"/>
      <c r="D513" s="502"/>
      <c r="E513" s="502"/>
      <c r="F513" s="534"/>
      <c r="G513" s="502"/>
      <c r="H513" s="509"/>
      <c r="I513" s="509"/>
    </row>
    <row r="514" spans="1:9" ht="15">
      <c r="A514" s="516"/>
      <c r="B514" s="516"/>
      <c r="C514" s="502"/>
      <c r="D514" s="502"/>
      <c r="E514" s="502"/>
      <c r="F514" s="534"/>
      <c r="G514" s="502"/>
      <c r="H514" s="509"/>
      <c r="I514" s="509"/>
    </row>
    <row r="515" spans="1:9" ht="15">
      <c r="A515" s="515"/>
      <c r="B515" s="515"/>
      <c r="C515" s="512"/>
      <c r="D515" s="512"/>
      <c r="E515" s="512"/>
      <c r="F515" s="512"/>
      <c r="G515" s="512"/>
      <c r="H515" s="518"/>
      <c r="I515" s="518"/>
    </row>
    <row r="516" spans="1:9" ht="15">
      <c r="A516" s="515"/>
      <c r="B516" s="515"/>
      <c r="C516" s="512"/>
      <c r="D516" s="512"/>
      <c r="E516" s="512"/>
      <c r="F516" s="512"/>
      <c r="G516" s="512"/>
      <c r="H516" s="518"/>
      <c r="I516" s="518"/>
    </row>
    <row r="517" spans="1:9" ht="15.75">
      <c r="A517" s="521"/>
      <c r="B517" s="521"/>
      <c r="C517" s="502"/>
      <c r="D517" s="502"/>
      <c r="E517" s="502"/>
      <c r="F517" s="502"/>
      <c r="G517" s="502"/>
      <c r="H517" s="509"/>
      <c r="I517" s="509"/>
    </row>
    <row r="518" spans="1:9" ht="15.75">
      <c r="A518" s="521"/>
      <c r="B518" s="521"/>
      <c r="C518" s="502"/>
      <c r="D518" s="502"/>
      <c r="E518" s="502"/>
      <c r="F518" s="502"/>
      <c r="G518" s="502"/>
      <c r="H518" s="509"/>
      <c r="I518" s="509"/>
    </row>
    <row r="519" spans="1:9" ht="15">
      <c r="A519" s="516"/>
      <c r="B519" s="516"/>
      <c r="C519" s="502"/>
      <c r="D519" s="502"/>
      <c r="E519" s="502"/>
      <c r="F519" s="502"/>
      <c r="G519" s="502"/>
      <c r="H519" s="509"/>
      <c r="I519" s="509"/>
    </row>
    <row r="520" spans="1:9" ht="15">
      <c r="A520" s="511"/>
      <c r="B520" s="511"/>
      <c r="C520" s="512"/>
      <c r="D520" s="512"/>
      <c r="E520" s="512"/>
      <c r="F520" s="535"/>
      <c r="G520" s="512"/>
      <c r="H520" s="518"/>
      <c r="I520" s="518"/>
    </row>
    <row r="521" spans="1:9" ht="15">
      <c r="A521" s="511"/>
      <c r="B521" s="511"/>
      <c r="C521" s="512"/>
      <c r="D521" s="512"/>
      <c r="E521" s="512"/>
      <c r="F521" s="512"/>
      <c r="G521" s="512"/>
      <c r="H521" s="518"/>
      <c r="I521" s="518"/>
    </row>
    <row r="522" spans="1:9" ht="15">
      <c r="A522" s="511"/>
      <c r="B522" s="511"/>
      <c r="C522" s="512"/>
      <c r="D522" s="512"/>
      <c r="E522" s="512"/>
      <c r="F522" s="512"/>
      <c r="G522" s="512"/>
      <c r="H522" s="518"/>
      <c r="I522" s="518"/>
    </row>
    <row r="523" spans="1:9" ht="15.75">
      <c r="A523" s="521"/>
      <c r="B523" s="521"/>
      <c r="C523" s="502"/>
      <c r="D523" s="502"/>
      <c r="E523" s="502"/>
      <c r="F523" s="502"/>
      <c r="G523" s="502"/>
      <c r="H523" s="509"/>
      <c r="I523" s="509"/>
    </row>
    <row r="524" spans="1:9" ht="15">
      <c r="A524" s="516"/>
      <c r="B524" s="516"/>
      <c r="C524" s="502"/>
      <c r="D524" s="502"/>
      <c r="E524" s="502"/>
      <c r="F524" s="502"/>
      <c r="G524" s="502"/>
      <c r="H524" s="509"/>
      <c r="I524" s="509"/>
    </row>
    <row r="525" spans="1:9" ht="15">
      <c r="A525" s="517"/>
      <c r="B525" s="517"/>
      <c r="C525" s="502"/>
      <c r="D525" s="502"/>
      <c r="E525" s="502"/>
      <c r="F525" s="502"/>
      <c r="G525" s="502"/>
      <c r="H525" s="509"/>
      <c r="I525" s="509"/>
    </row>
    <row r="526" spans="1:9" ht="15">
      <c r="A526" s="517"/>
      <c r="B526" s="517"/>
      <c r="C526" s="502"/>
      <c r="D526" s="502"/>
      <c r="E526" s="502"/>
      <c r="F526" s="502"/>
      <c r="G526" s="502"/>
      <c r="H526" s="509"/>
      <c r="I526" s="509"/>
    </row>
    <row r="527" spans="1:9" ht="15">
      <c r="A527" s="517"/>
      <c r="B527" s="517"/>
      <c r="C527" s="502"/>
      <c r="D527" s="502"/>
      <c r="E527" s="502"/>
      <c r="F527" s="502"/>
      <c r="G527" s="502"/>
      <c r="H527" s="509"/>
      <c r="I527" s="509"/>
    </row>
    <row r="528" spans="1:9" ht="15">
      <c r="A528" s="519"/>
      <c r="B528" s="519"/>
      <c r="C528" s="502"/>
      <c r="D528" s="502"/>
      <c r="E528" s="502"/>
      <c r="F528" s="502"/>
      <c r="G528" s="502"/>
      <c r="H528" s="509"/>
      <c r="I528" s="509"/>
    </row>
    <row r="529" spans="1:9" ht="15">
      <c r="A529" s="517"/>
      <c r="B529" s="517"/>
      <c r="C529" s="502"/>
      <c r="D529" s="502"/>
      <c r="E529" s="502"/>
      <c r="F529" s="502"/>
      <c r="G529" s="502"/>
      <c r="H529" s="509"/>
      <c r="I529" s="509"/>
    </row>
    <row r="530" spans="1:9" ht="15">
      <c r="A530" s="517"/>
      <c r="B530" s="517"/>
      <c r="C530" s="502"/>
      <c r="D530" s="502"/>
      <c r="E530" s="502"/>
      <c r="F530" s="502"/>
      <c r="G530" s="502"/>
      <c r="H530" s="509"/>
      <c r="I530" s="509"/>
    </row>
    <row r="531" spans="1:9" ht="15">
      <c r="A531" s="517"/>
      <c r="B531" s="517"/>
      <c r="C531" s="502"/>
      <c r="D531" s="502"/>
      <c r="E531" s="502"/>
      <c r="F531" s="502"/>
      <c r="G531" s="502"/>
      <c r="H531" s="509"/>
      <c r="I531" s="509"/>
    </row>
    <row r="532" spans="1:9" s="505" customFormat="1" ht="15">
      <c r="A532" s="511"/>
      <c r="B532" s="511"/>
      <c r="C532" s="502"/>
      <c r="D532" s="502"/>
      <c r="E532" s="502"/>
      <c r="F532" s="502"/>
      <c r="G532" s="502"/>
      <c r="H532" s="509"/>
      <c r="I532" s="509"/>
    </row>
    <row r="533" spans="1:9" s="505" customFormat="1" ht="15.75">
      <c r="A533" s="521"/>
      <c r="B533" s="521"/>
      <c r="C533" s="502"/>
      <c r="D533" s="502"/>
      <c r="E533" s="502"/>
      <c r="F533" s="536"/>
      <c r="G533" s="502"/>
      <c r="H533" s="509"/>
      <c r="I533" s="509"/>
    </row>
    <row r="534" spans="1:9" s="505" customFormat="1" ht="15">
      <c r="A534" s="516"/>
      <c r="B534" s="516"/>
      <c r="C534" s="502"/>
      <c r="D534" s="502"/>
      <c r="E534" s="502"/>
      <c r="F534" s="502"/>
      <c r="G534" s="502"/>
      <c r="H534" s="509"/>
      <c r="I534" s="509"/>
    </row>
    <row r="535" spans="1:9" s="505" customFormat="1" ht="15">
      <c r="A535" s="517"/>
      <c r="B535" s="517"/>
      <c r="C535" s="502"/>
      <c r="D535" s="502"/>
      <c r="E535" s="502"/>
      <c r="F535" s="502"/>
      <c r="G535" s="502"/>
      <c r="H535" s="509"/>
      <c r="I535" s="509"/>
    </row>
    <row r="536" spans="1:9" s="505" customFormat="1" ht="15">
      <c r="A536" s="517"/>
      <c r="B536" s="517"/>
      <c r="C536" s="502"/>
      <c r="D536" s="502"/>
      <c r="E536" s="502"/>
      <c r="F536" s="502"/>
      <c r="G536" s="502"/>
      <c r="H536" s="509"/>
      <c r="I536" s="509"/>
    </row>
    <row r="537" spans="1:9" s="505" customFormat="1" ht="15">
      <c r="A537" s="517"/>
      <c r="B537" s="517"/>
      <c r="C537" s="502"/>
      <c r="D537" s="502"/>
      <c r="E537" s="502"/>
      <c r="F537" s="502"/>
      <c r="G537" s="502"/>
      <c r="H537" s="509"/>
      <c r="I537" s="509"/>
    </row>
    <row r="538" spans="1:9" ht="15">
      <c r="A538" s="505"/>
      <c r="B538" s="505"/>
      <c r="D538" s="537"/>
      <c r="E538" s="537"/>
      <c r="F538" s="505"/>
      <c r="G538" s="505"/>
      <c r="H538" s="503"/>
      <c r="I538" s="503"/>
    </row>
    <row r="539" spans="1:9" ht="15">
      <c r="A539" s="505"/>
      <c r="B539" s="505"/>
      <c r="D539" s="537"/>
      <c r="E539" s="537"/>
      <c r="F539" s="505"/>
      <c r="G539" s="505"/>
      <c r="H539" s="503"/>
      <c r="I539" s="503"/>
    </row>
    <row r="540" spans="1:9" ht="15">
      <c r="A540" s="505"/>
      <c r="B540" s="505"/>
      <c r="D540" s="537"/>
      <c r="E540" s="537"/>
      <c r="F540" s="505"/>
      <c r="G540" s="505"/>
      <c r="H540" s="538"/>
      <c r="I540" s="538"/>
    </row>
    <row r="541" spans="1:9" ht="15">
      <c r="A541" s="505"/>
      <c r="B541" s="505"/>
      <c r="D541" s="537"/>
      <c r="E541" s="537"/>
      <c r="F541" s="505"/>
      <c r="G541" s="505"/>
      <c r="H541" s="503"/>
      <c r="I541" s="503"/>
    </row>
    <row r="542" spans="1:9" ht="15">
      <c r="A542" s="505"/>
      <c r="B542" s="505"/>
      <c r="D542" s="537"/>
      <c r="E542" s="537"/>
      <c r="F542" s="505"/>
      <c r="G542" s="505"/>
      <c r="H542" s="503"/>
      <c r="I542" s="503"/>
    </row>
    <row r="543" spans="1:9" ht="15">
      <c r="A543" s="505"/>
      <c r="B543" s="505"/>
      <c r="D543" s="537"/>
      <c r="E543" s="537"/>
      <c r="F543" s="505"/>
      <c r="G543" s="505"/>
      <c r="H543" s="503"/>
      <c r="I543" s="503"/>
    </row>
    <row r="544" spans="1:9" ht="15">
      <c r="A544" s="505"/>
      <c r="B544" s="505"/>
      <c r="D544" s="537"/>
      <c r="E544" s="537"/>
      <c r="F544" s="505"/>
      <c r="G544" s="505"/>
      <c r="H544" s="503"/>
      <c r="I544" s="503"/>
    </row>
    <row r="545" spans="1:9" ht="15">
      <c r="A545" s="505"/>
      <c r="B545" s="505"/>
      <c r="D545" s="537"/>
      <c r="E545" s="537"/>
      <c r="F545" s="505"/>
      <c r="G545" s="505"/>
      <c r="H545" s="503"/>
      <c r="I545" s="503"/>
    </row>
    <row r="546" spans="1:9" ht="15">
      <c r="A546" s="505"/>
      <c r="B546" s="505"/>
      <c r="D546" s="537"/>
      <c r="E546" s="537"/>
      <c r="F546" s="505"/>
      <c r="G546" s="505"/>
      <c r="H546" s="503"/>
      <c r="I546" s="503"/>
    </row>
    <row r="547" spans="1:9" ht="15">
      <c r="A547" s="505"/>
      <c r="B547" s="505"/>
      <c r="D547" s="537"/>
      <c r="E547" s="537"/>
      <c r="F547" s="505"/>
      <c r="G547" s="505"/>
      <c r="H547" s="503"/>
      <c r="I547" s="503"/>
    </row>
    <row r="548" spans="1:9" ht="15">
      <c r="A548" s="505"/>
      <c r="B548" s="505"/>
      <c r="D548" s="537"/>
      <c r="E548" s="537"/>
      <c r="F548" s="505"/>
      <c r="G548" s="505"/>
      <c r="H548" s="503"/>
      <c r="I548" s="503"/>
    </row>
    <row r="549" spans="1:9" ht="15">
      <c r="A549" s="505"/>
      <c r="B549" s="505"/>
      <c r="D549" s="537"/>
      <c r="E549" s="537"/>
      <c r="F549" s="505"/>
      <c r="G549" s="505"/>
      <c r="H549" s="503"/>
      <c r="I549" s="503"/>
    </row>
    <row r="550" spans="1:9" ht="15">
      <c r="A550" s="505"/>
      <c r="B550" s="505"/>
      <c r="D550" s="537"/>
      <c r="E550" s="537"/>
      <c r="F550" s="505"/>
      <c r="G550" s="505"/>
      <c r="H550" s="503"/>
      <c r="I550" s="503"/>
    </row>
    <row r="551" spans="1:9" ht="15">
      <c r="A551" s="505"/>
      <c r="B551" s="505"/>
      <c r="D551" s="537"/>
      <c r="E551" s="537"/>
      <c r="F551" s="505"/>
      <c r="G551" s="505"/>
      <c r="H551" s="503"/>
      <c r="I551" s="503"/>
    </row>
    <row r="552" spans="1:9" ht="15">
      <c r="A552" s="505"/>
      <c r="B552" s="505"/>
      <c r="D552" s="537"/>
      <c r="E552" s="537"/>
      <c r="F552" s="505"/>
      <c r="G552" s="505"/>
      <c r="H552" s="503"/>
      <c r="I552" s="503"/>
    </row>
    <row r="553" spans="1:9" ht="15">
      <c r="A553" s="505"/>
      <c r="B553" s="505"/>
      <c r="D553" s="537"/>
      <c r="E553" s="537"/>
      <c r="F553" s="505"/>
      <c r="G553" s="505"/>
      <c r="H553" s="503"/>
      <c r="I553" s="503"/>
    </row>
    <row r="554" spans="1:9" ht="15">
      <c r="A554" s="505"/>
      <c r="B554" s="505"/>
      <c r="D554" s="537"/>
      <c r="E554" s="537"/>
      <c r="F554" s="505"/>
      <c r="G554" s="505"/>
      <c r="H554" s="503"/>
      <c r="I554" s="503"/>
    </row>
    <row r="555" spans="1:9" ht="15">
      <c r="A555" s="505"/>
      <c r="B555" s="505"/>
      <c r="D555" s="537"/>
      <c r="E555" s="537"/>
      <c r="F555" s="505"/>
      <c r="G555" s="505"/>
      <c r="H555" s="503"/>
      <c r="I555" s="503"/>
    </row>
    <row r="556" spans="1:9" ht="15">
      <c r="A556" s="505"/>
      <c r="B556" s="505"/>
      <c r="D556" s="537"/>
      <c r="E556" s="537"/>
      <c r="F556" s="505"/>
      <c r="G556" s="505"/>
      <c r="H556" s="503"/>
      <c r="I556" s="503"/>
    </row>
    <row r="557" spans="1:9" ht="15">
      <c r="A557" s="505"/>
      <c r="B557" s="505"/>
      <c r="D557" s="537"/>
      <c r="E557" s="537"/>
      <c r="F557" s="505"/>
      <c r="G557" s="505"/>
      <c r="H557" s="503"/>
      <c r="I557" s="503"/>
    </row>
    <row r="558" spans="1:9" ht="15">
      <c r="A558" s="505"/>
      <c r="B558" s="505"/>
      <c r="D558" s="537"/>
      <c r="E558" s="537"/>
      <c r="F558" s="505"/>
      <c r="G558" s="505"/>
      <c r="H558" s="503"/>
      <c r="I558" s="503"/>
    </row>
    <row r="559" spans="1:9" ht="15">
      <c r="A559" s="505"/>
      <c r="B559" s="505"/>
      <c r="D559" s="537"/>
      <c r="E559" s="537"/>
      <c r="F559" s="505"/>
      <c r="G559" s="505"/>
      <c r="H559" s="503"/>
      <c r="I559" s="503"/>
    </row>
    <row r="560" spans="1:9" ht="15">
      <c r="A560" s="505"/>
      <c r="B560" s="505"/>
      <c r="D560" s="537"/>
      <c r="E560" s="537"/>
      <c r="F560" s="505"/>
      <c r="G560" s="505"/>
      <c r="H560" s="503"/>
      <c r="I560" s="503"/>
    </row>
    <row r="561" spans="1:9" ht="15">
      <c r="A561" s="505"/>
      <c r="B561" s="505"/>
      <c r="D561" s="537"/>
      <c r="E561" s="537"/>
      <c r="F561" s="505"/>
      <c r="G561" s="505"/>
      <c r="H561" s="503"/>
      <c r="I561" s="503"/>
    </row>
    <row r="562" spans="1:9" ht="15">
      <c r="A562" s="505"/>
      <c r="B562" s="505"/>
      <c r="D562" s="537"/>
      <c r="E562" s="537"/>
      <c r="F562" s="505"/>
      <c r="G562" s="505"/>
      <c r="H562" s="503"/>
      <c r="I562" s="503"/>
    </row>
    <row r="563" spans="1:9" ht="15">
      <c r="A563" s="505"/>
      <c r="B563" s="505"/>
      <c r="D563" s="537"/>
      <c r="E563" s="537"/>
      <c r="F563" s="505"/>
      <c r="G563" s="505"/>
      <c r="H563" s="503"/>
      <c r="I563" s="503"/>
    </row>
    <row r="564" spans="1:9" ht="15">
      <c r="A564" s="505"/>
      <c r="B564" s="505"/>
      <c r="D564" s="537"/>
      <c r="E564" s="537"/>
      <c r="F564" s="505"/>
      <c r="G564" s="505"/>
      <c r="H564" s="503"/>
      <c r="I564" s="503"/>
    </row>
    <row r="565" spans="1:9" ht="15">
      <c r="A565" s="505"/>
      <c r="B565" s="505"/>
      <c r="D565" s="537"/>
      <c r="E565" s="537"/>
      <c r="F565" s="505"/>
      <c r="G565" s="505"/>
      <c r="H565" s="503"/>
      <c r="I565" s="503"/>
    </row>
    <row r="566" spans="1:9" ht="15">
      <c r="A566" s="505"/>
      <c r="B566" s="505"/>
      <c r="D566" s="537"/>
      <c r="E566" s="537"/>
      <c r="F566" s="505"/>
      <c r="G566" s="505"/>
      <c r="H566" s="503"/>
      <c r="I566" s="503"/>
    </row>
    <row r="567" spans="1:9" ht="15">
      <c r="A567" s="505"/>
      <c r="B567" s="505"/>
      <c r="D567" s="537"/>
      <c r="E567" s="537"/>
      <c r="F567" s="505"/>
      <c r="G567" s="505"/>
      <c r="H567" s="503"/>
      <c r="I567" s="503"/>
    </row>
    <row r="568" spans="1:9" ht="15">
      <c r="A568" s="505"/>
      <c r="B568" s="505"/>
      <c r="D568" s="537"/>
      <c r="E568" s="537"/>
      <c r="F568" s="505"/>
      <c r="G568" s="505"/>
      <c r="H568" s="503"/>
      <c r="I568" s="503"/>
    </row>
    <row r="569" spans="1:9" ht="15">
      <c r="A569" s="505"/>
      <c r="B569" s="505"/>
      <c r="D569" s="537"/>
      <c r="E569" s="537"/>
      <c r="F569" s="505"/>
      <c r="G569" s="505"/>
      <c r="H569" s="503"/>
      <c r="I569" s="503"/>
    </row>
    <row r="570" spans="1:9" ht="15">
      <c r="A570" s="505"/>
      <c r="B570" s="505"/>
      <c r="D570" s="537"/>
      <c r="E570" s="537"/>
      <c r="F570" s="505"/>
      <c r="G570" s="505"/>
      <c r="H570" s="503"/>
      <c r="I570" s="503"/>
    </row>
  </sheetData>
  <sheetProtection/>
  <mergeCells count="18">
    <mergeCell ref="A27:A28"/>
    <mergeCell ref="C27:G27"/>
    <mergeCell ref="H27:I27"/>
    <mergeCell ref="D20:I20"/>
    <mergeCell ref="D21:I21"/>
    <mergeCell ref="D22:I22"/>
    <mergeCell ref="D23:I23"/>
    <mergeCell ref="D24:I24"/>
    <mergeCell ref="A25:I25"/>
    <mergeCell ref="F15:I15"/>
    <mergeCell ref="F16:I16"/>
    <mergeCell ref="F17:I17"/>
    <mergeCell ref="F18:I18"/>
    <mergeCell ref="D2:I2"/>
    <mergeCell ref="D3:I3"/>
    <mergeCell ref="D4:I4"/>
    <mergeCell ref="D5:I5"/>
    <mergeCell ref="D6:I6"/>
  </mergeCells>
  <printOptions/>
  <pageMargins left="0.2362204724409449" right="0.2362204724409449" top="0.7480314960629921" bottom="0.7480314960629921" header="0.31496062992125984" footer="0.31496062992125984"/>
  <pageSetup firstPageNumber="127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U558"/>
  <sheetViews>
    <sheetView workbookViewId="0" topLeftCell="A7">
      <selection activeCell="A12" sqref="A11:A12"/>
    </sheetView>
  </sheetViews>
  <sheetFormatPr defaultColWidth="9.125" defaultRowHeight="12.75"/>
  <cols>
    <col min="1" max="1" width="62.00390625" style="1" customWidth="1"/>
    <col min="2" max="2" width="5.50390625" style="1" hidden="1" customWidth="1"/>
    <col min="3" max="3" width="4.125" style="4" hidden="1" customWidth="1"/>
    <col min="4" max="4" width="15.50390625" style="2" customWidth="1"/>
    <col min="5" max="5" width="12.125" style="2" customWidth="1"/>
    <col min="6" max="6" width="15.625" style="1" hidden="1" customWidth="1"/>
    <col min="7" max="7" width="3.00390625" style="1" hidden="1" customWidth="1"/>
    <col min="8" max="8" width="15.125" style="5" customWidth="1"/>
    <col min="9" max="9" width="13.375" style="5" hidden="1" customWidth="1"/>
    <col min="10" max="10" width="11.125" style="1" customWidth="1"/>
    <col min="11" max="12" width="13.375" style="5" hidden="1" customWidth="1"/>
    <col min="13" max="21" width="0" style="1" hidden="1" customWidth="1"/>
    <col min="22" max="16384" width="9.125" style="1" customWidth="1"/>
  </cols>
  <sheetData>
    <row r="1" spans="4:7" s="8" customFormat="1" ht="47.25" customHeight="1" hidden="1">
      <c r="D1" s="7"/>
      <c r="G1" s="116"/>
    </row>
    <row r="2" spans="4:9" s="8" customFormat="1" ht="15" customHeight="1" hidden="1">
      <c r="D2" s="807" t="s">
        <v>85</v>
      </c>
      <c r="E2" s="808"/>
      <c r="F2" s="808"/>
      <c r="G2" s="808"/>
      <c r="H2" s="808"/>
      <c r="I2" s="808"/>
    </row>
    <row r="3" spans="4:10" s="8" customFormat="1" ht="12.75" customHeight="1" hidden="1">
      <c r="D3" s="809" t="s">
        <v>264</v>
      </c>
      <c r="E3" s="810"/>
      <c r="F3" s="810"/>
      <c r="G3" s="810"/>
      <c r="H3" s="810"/>
      <c r="I3" s="810"/>
      <c r="J3" s="810"/>
    </row>
    <row r="4" spans="4:11" s="8" customFormat="1" ht="15" customHeight="1" hidden="1">
      <c r="D4" s="807"/>
      <c r="E4" s="811"/>
      <c r="F4" s="811"/>
      <c r="G4" s="811"/>
      <c r="H4" s="811"/>
      <c r="I4" s="811"/>
      <c r="J4" s="811"/>
      <c r="K4" s="811"/>
    </row>
    <row r="5" spans="4:10" s="8" customFormat="1" ht="15" customHeight="1" hidden="1">
      <c r="D5" s="807" t="s">
        <v>521</v>
      </c>
      <c r="E5" s="811"/>
      <c r="F5" s="811"/>
      <c r="G5" s="811"/>
      <c r="H5" s="811"/>
      <c r="I5" s="811"/>
      <c r="J5" s="811"/>
    </row>
    <row r="6" spans="4:9" s="8" customFormat="1" ht="15" customHeight="1" hidden="1">
      <c r="D6" s="778" t="s">
        <v>533</v>
      </c>
      <c r="E6" s="811"/>
      <c r="F6" s="811"/>
      <c r="G6" s="811"/>
      <c r="H6" s="811"/>
      <c r="I6" s="811"/>
    </row>
    <row r="7" spans="4:11" s="8" customFormat="1" ht="12.75" customHeight="1">
      <c r="D7" s="409"/>
      <c r="E7" s="305"/>
      <c r="F7" s="305"/>
      <c r="G7" s="305"/>
      <c r="H7" s="305"/>
      <c r="I7" s="300"/>
      <c r="J7" s="300"/>
      <c r="K7" s="300"/>
    </row>
    <row r="8" spans="4:8" s="8" customFormat="1" ht="15" customHeight="1" hidden="1">
      <c r="D8" s="310"/>
      <c r="E8" s="309"/>
      <c r="F8" s="309"/>
      <c r="G8" s="320"/>
      <c r="H8" s="309"/>
    </row>
    <row r="9" spans="4:8" s="8" customFormat="1" ht="15" customHeight="1" hidden="1">
      <c r="D9" s="310"/>
      <c r="E9" s="309"/>
      <c r="F9" s="309"/>
      <c r="G9" s="320"/>
      <c r="H9" s="309"/>
    </row>
    <row r="10" spans="4:10" s="8" customFormat="1" ht="15" customHeight="1">
      <c r="D10" s="751" t="s">
        <v>85</v>
      </c>
      <c r="E10" s="780"/>
      <c r="F10" s="780"/>
      <c r="G10" s="780"/>
      <c r="H10" s="780"/>
      <c r="I10" s="780"/>
      <c r="J10" s="718"/>
    </row>
    <row r="11" spans="4:10" s="8" customFormat="1" ht="17.25" customHeight="1">
      <c r="D11" s="746" t="s">
        <v>264</v>
      </c>
      <c r="E11" s="747"/>
      <c r="F11" s="747"/>
      <c r="G11" s="747"/>
      <c r="H11" s="747"/>
      <c r="I11" s="747"/>
      <c r="J11" s="747"/>
    </row>
    <row r="12" spans="4:10" s="8" customFormat="1" ht="17.25" customHeight="1">
      <c r="D12" s="746" t="s">
        <v>504</v>
      </c>
      <c r="E12" s="747"/>
      <c r="F12" s="747"/>
      <c r="G12" s="747"/>
      <c r="H12" s="747"/>
      <c r="I12" s="747"/>
      <c r="J12" s="394"/>
    </row>
    <row r="13" spans="4:10" s="8" customFormat="1" ht="15" customHeight="1">
      <c r="D13" s="748" t="s">
        <v>697</v>
      </c>
      <c r="E13" s="749"/>
      <c r="F13" s="749"/>
      <c r="G13" s="749"/>
      <c r="H13" s="749"/>
      <c r="I13" s="749"/>
      <c r="J13" s="718"/>
    </row>
    <row r="14" spans="4:10" s="8" customFormat="1" ht="15" customHeight="1" hidden="1">
      <c r="D14" s="85"/>
      <c r="E14" s="84"/>
      <c r="F14" s="84"/>
      <c r="G14" s="235"/>
      <c r="H14" s="84"/>
      <c r="I14" s="84"/>
      <c r="J14" s="84"/>
    </row>
    <row r="15" spans="1:12" s="8" customFormat="1" ht="15">
      <c r="A15" s="25"/>
      <c r="B15" s="25"/>
      <c r="C15" s="25"/>
      <c r="D15" s="412" t="s">
        <v>543</v>
      </c>
      <c r="E15" s="412"/>
      <c r="F15" s="412"/>
      <c r="G15" s="413"/>
      <c r="H15" s="124"/>
      <c r="I15" s="124"/>
      <c r="J15" s="84"/>
      <c r="K15" s="25"/>
      <c r="L15" s="25"/>
    </row>
    <row r="16" spans="1:10" s="8" customFormat="1" ht="15.75" customHeight="1">
      <c r="A16" s="25"/>
      <c r="B16" s="25"/>
      <c r="C16" s="25"/>
      <c r="D16" s="748" t="s">
        <v>264</v>
      </c>
      <c r="E16" s="748"/>
      <c r="F16" s="748"/>
      <c r="G16" s="748"/>
      <c r="H16" s="748"/>
      <c r="I16" s="84"/>
      <c r="J16" s="84"/>
    </row>
    <row r="17" spans="1:12" s="8" customFormat="1" ht="15">
      <c r="A17" s="25"/>
      <c r="B17" s="25"/>
      <c r="C17" s="25"/>
      <c r="D17" s="85" t="s">
        <v>540</v>
      </c>
      <c r="E17" s="85"/>
      <c r="F17" s="85"/>
      <c r="G17" s="85"/>
      <c r="H17" s="85"/>
      <c r="I17" s="85"/>
      <c r="J17" s="84"/>
      <c r="K17" s="126">
        <f>6940436.62-341231.83</f>
        <v>6599204.79</v>
      </c>
      <c r="L17" s="7"/>
    </row>
    <row r="18" spans="1:12" s="8" customFormat="1" ht="15">
      <c r="A18" s="25"/>
      <c r="B18" s="25"/>
      <c r="C18" s="25"/>
      <c r="D18" s="751" t="s">
        <v>652</v>
      </c>
      <c r="E18" s="751"/>
      <c r="F18" s="751"/>
      <c r="G18" s="812"/>
      <c r="H18" s="812"/>
      <c r="I18" s="85"/>
      <c r="J18" s="84"/>
      <c r="K18" s="126"/>
      <c r="L18" s="7"/>
    </row>
    <row r="19" spans="1:8" s="8" customFormat="1" ht="12.75" hidden="1">
      <c r="A19" s="25"/>
      <c r="B19" s="25"/>
      <c r="C19" s="25"/>
      <c r="D19" s="778"/>
      <c r="E19" s="778"/>
      <c r="F19" s="778"/>
      <c r="G19" s="778"/>
      <c r="H19" s="778"/>
    </row>
    <row r="20" spans="1:21" ht="52.5" customHeight="1">
      <c r="A20" s="817" t="s">
        <v>584</v>
      </c>
      <c r="B20" s="817"/>
      <c r="C20" s="817"/>
      <c r="D20" s="817"/>
      <c r="E20" s="817"/>
      <c r="F20" s="817"/>
      <c r="G20" s="817"/>
      <c r="H20" s="817"/>
      <c r="I20" s="794"/>
      <c r="K20" s="1"/>
      <c r="L20" s="1"/>
      <c r="T20" s="253">
        <f>H25+152.1</f>
        <v>12078.089999999998</v>
      </c>
      <c r="U20" s="253">
        <f>I25+305.5</f>
        <v>6904.7</v>
      </c>
    </row>
    <row r="21" spans="1:12" ht="2.25" customHeight="1">
      <c r="A21" s="67"/>
      <c r="B21" s="67"/>
      <c r="C21" s="49"/>
      <c r="D21" s="68"/>
      <c r="E21" s="68"/>
      <c r="F21" s="69"/>
      <c r="G21" s="69"/>
      <c r="H21" s="70"/>
      <c r="I21" s="70"/>
      <c r="K21" s="70"/>
      <c r="L21" s="70"/>
    </row>
    <row r="22" spans="1:17" ht="44.25" customHeight="1">
      <c r="A22" s="818" t="s">
        <v>206</v>
      </c>
      <c r="B22" s="56"/>
      <c r="C22" s="819" t="s">
        <v>544</v>
      </c>
      <c r="D22" s="819"/>
      <c r="E22" s="819"/>
      <c r="F22" s="819"/>
      <c r="G22" s="819"/>
      <c r="H22" s="815" t="s">
        <v>596</v>
      </c>
      <c r="I22" s="197" t="s">
        <v>157</v>
      </c>
      <c r="J22" s="198"/>
      <c r="K22" s="197" t="s">
        <v>179</v>
      </c>
      <c r="L22" s="197" t="s">
        <v>179</v>
      </c>
      <c r="N22" s="813" t="s">
        <v>74</v>
      </c>
      <c r="O22" s="814"/>
      <c r="P22" s="813" t="s">
        <v>75</v>
      </c>
      <c r="Q22" s="814"/>
    </row>
    <row r="23" spans="1:17" ht="27.75" customHeight="1">
      <c r="A23" s="818"/>
      <c r="B23" s="56"/>
      <c r="C23" s="54" t="s">
        <v>124</v>
      </c>
      <c r="D23" s="410" t="s">
        <v>120</v>
      </c>
      <c r="E23" s="54" t="s">
        <v>119</v>
      </c>
      <c r="F23" s="54" t="s">
        <v>207</v>
      </c>
      <c r="G23" s="54" t="s">
        <v>122</v>
      </c>
      <c r="H23" s="816"/>
      <c r="I23" s="197">
        <v>2021</v>
      </c>
      <c r="J23" s="198"/>
      <c r="K23" s="197">
        <v>2018</v>
      </c>
      <c r="L23" s="197">
        <v>2019</v>
      </c>
      <c r="N23" s="43">
        <v>2018</v>
      </c>
      <c r="O23" s="43">
        <v>2019</v>
      </c>
      <c r="P23" s="43">
        <v>2018</v>
      </c>
      <c r="Q23" s="43">
        <v>2019</v>
      </c>
    </row>
    <row r="24" spans="1:17" s="3" customFormat="1" ht="16.5" customHeight="1">
      <c r="A24" s="56">
        <v>1</v>
      </c>
      <c r="B24" s="56"/>
      <c r="C24" s="411">
        <v>2</v>
      </c>
      <c r="D24" s="56">
        <v>3</v>
      </c>
      <c r="E24" s="56">
        <v>4</v>
      </c>
      <c r="F24" s="56">
        <v>5</v>
      </c>
      <c r="G24" s="56">
        <v>6</v>
      </c>
      <c r="H24" s="56">
        <v>7</v>
      </c>
      <c r="I24" s="132">
        <v>7</v>
      </c>
      <c r="J24" s="199"/>
      <c r="K24" s="132">
        <v>7</v>
      </c>
      <c r="L24" s="132">
        <v>7</v>
      </c>
      <c r="N24" s="212"/>
      <c r="O24" s="212"/>
      <c r="P24" s="212"/>
      <c r="Q24" s="212"/>
    </row>
    <row r="25" spans="1:17" s="4" customFormat="1" ht="29.25" customHeight="1">
      <c r="A25" s="414" t="s">
        <v>28</v>
      </c>
      <c r="B25" s="414"/>
      <c r="C25" s="415" t="s">
        <v>245</v>
      </c>
      <c r="D25" s="415"/>
      <c r="E25" s="415"/>
      <c r="F25" s="415"/>
      <c r="G25" s="416"/>
      <c r="H25" s="451">
        <f>H26+H99+H110+H131+H153+H202+H210+H233+H239+H244-0.01</f>
        <v>11925.989999999998</v>
      </c>
      <c r="I25" s="52">
        <f>I26+I99+I110+I131+I153+I202+I210+I233+I239+I244</f>
        <v>6599.2</v>
      </c>
      <c r="J25" s="214"/>
      <c r="K25" s="200">
        <f>K26+K99+K110+K131+K153+K202+K210+K233+K239+K244</f>
        <v>8657.599999999999</v>
      </c>
      <c r="L25" s="200">
        <f>L26+L99+L110+L131+L153+L202+L210+L233+L239+L244</f>
        <v>8689.2</v>
      </c>
      <c r="N25" s="213">
        <f>H25-K25</f>
        <v>3268.3899999999994</v>
      </c>
      <c r="O25" s="213">
        <f>I25-L25</f>
        <v>-2090.000000000001</v>
      </c>
      <c r="P25" s="213">
        <f>H25/K25*100</f>
        <v>137.75168637959712</v>
      </c>
      <c r="Q25" s="213">
        <f>I25/L25*100</f>
        <v>75.94715278736822</v>
      </c>
    </row>
    <row r="26" spans="1:17" s="4" customFormat="1" ht="27" customHeight="1">
      <c r="A26" s="414" t="s">
        <v>15</v>
      </c>
      <c r="B26" s="414"/>
      <c r="C26" s="415" t="s">
        <v>245</v>
      </c>
      <c r="D26" s="415" t="s">
        <v>211</v>
      </c>
      <c r="E26" s="415"/>
      <c r="F26" s="415"/>
      <c r="G26" s="416"/>
      <c r="H26" s="451">
        <f>H27+H37+H73+H78+H69</f>
        <v>5438.119999999999</v>
      </c>
      <c r="I26" s="52">
        <f>I27+I37+I73+I78+I69</f>
        <v>2828.1</v>
      </c>
      <c r="J26" s="201"/>
      <c r="K26" s="200">
        <f>K27+K37+K73+K78+K69</f>
        <v>3771.7000000000003</v>
      </c>
      <c r="L26" s="200">
        <f>L27+L37+L73+L78+L69</f>
        <v>3771.7000000000003</v>
      </c>
      <c r="N26" s="213">
        <f aca="true" t="shared" si="0" ref="N26:O97">H26-K26</f>
        <v>1666.4199999999987</v>
      </c>
      <c r="O26" s="213">
        <f t="shared" si="0"/>
        <v>-943.6000000000004</v>
      </c>
      <c r="P26" s="213">
        <f aca="true" t="shared" si="1" ref="P26:Q97">H26/K26*100</f>
        <v>144.18219900840467</v>
      </c>
      <c r="Q26" s="213">
        <f t="shared" si="1"/>
        <v>74.98210356072858</v>
      </c>
    </row>
    <row r="27" spans="1:17" ht="52.5" customHeight="1">
      <c r="A27" s="417" t="s">
        <v>50</v>
      </c>
      <c r="B27" s="417"/>
      <c r="C27" s="415" t="s">
        <v>245</v>
      </c>
      <c r="D27" s="415" t="s">
        <v>211</v>
      </c>
      <c r="E27" s="415" t="s">
        <v>212</v>
      </c>
      <c r="F27" s="415"/>
      <c r="G27" s="416"/>
      <c r="H27" s="451">
        <f>2!H37</f>
        <v>846.3</v>
      </c>
      <c r="I27" s="52">
        <f>I28</f>
        <v>700</v>
      </c>
      <c r="J27" s="198"/>
      <c r="K27" s="200">
        <f>K28</f>
        <v>728.7</v>
      </c>
      <c r="L27" s="200">
        <f>L28</f>
        <v>728.7</v>
      </c>
      <c r="N27" s="213">
        <f t="shared" si="0"/>
        <v>117.59999999999991</v>
      </c>
      <c r="O27" s="213">
        <f t="shared" si="0"/>
        <v>-28.700000000000045</v>
      </c>
      <c r="P27" s="213">
        <f t="shared" si="1"/>
        <v>116.13832853025936</v>
      </c>
      <c r="Q27" s="213">
        <f t="shared" si="1"/>
        <v>96.06147934678194</v>
      </c>
    </row>
    <row r="28" spans="1:17" ht="30.75" hidden="1">
      <c r="A28" s="417" t="s">
        <v>52</v>
      </c>
      <c r="B28" s="417"/>
      <c r="C28" s="415" t="s">
        <v>245</v>
      </c>
      <c r="D28" s="415" t="s">
        <v>211</v>
      </c>
      <c r="E28" s="415" t="s">
        <v>212</v>
      </c>
      <c r="F28" s="415" t="s">
        <v>453</v>
      </c>
      <c r="G28" s="416"/>
      <c r="H28" s="451">
        <f>H29</f>
        <v>651</v>
      </c>
      <c r="I28" s="52">
        <f>I29</f>
        <v>700</v>
      </c>
      <c r="J28" s="198"/>
      <c r="K28" s="200">
        <f>K29</f>
        <v>728.7</v>
      </c>
      <c r="L28" s="200">
        <f>L29</f>
        <v>728.7</v>
      </c>
      <c r="N28" s="213">
        <f t="shared" si="0"/>
        <v>-77.70000000000005</v>
      </c>
      <c r="O28" s="213">
        <f t="shared" si="0"/>
        <v>-28.700000000000045</v>
      </c>
      <c r="P28" s="213">
        <f t="shared" si="1"/>
        <v>89.3371757925072</v>
      </c>
      <c r="Q28" s="213">
        <f t="shared" si="1"/>
        <v>96.06147934678194</v>
      </c>
    </row>
    <row r="29" spans="1:17" ht="15" hidden="1">
      <c r="A29" s="418" t="s">
        <v>213</v>
      </c>
      <c r="B29" s="418"/>
      <c r="C29" s="415" t="s">
        <v>245</v>
      </c>
      <c r="D29" s="415" t="s">
        <v>211</v>
      </c>
      <c r="E29" s="415" t="s">
        <v>212</v>
      </c>
      <c r="F29" s="415" t="s">
        <v>440</v>
      </c>
      <c r="G29" s="416"/>
      <c r="H29" s="451">
        <f>H30+H32+H34</f>
        <v>651</v>
      </c>
      <c r="I29" s="52">
        <f>I30+I32+I34</f>
        <v>700</v>
      </c>
      <c r="J29" s="198"/>
      <c r="K29" s="200">
        <f>K30+K32+K34</f>
        <v>728.7</v>
      </c>
      <c r="L29" s="200">
        <f>L30+L32+L34</f>
        <v>728.7</v>
      </c>
      <c r="N29" s="213">
        <f t="shared" si="0"/>
        <v>-77.70000000000005</v>
      </c>
      <c r="O29" s="213">
        <f t="shared" si="0"/>
        <v>-28.700000000000045</v>
      </c>
      <c r="P29" s="213">
        <f t="shared" si="1"/>
        <v>89.3371757925072</v>
      </c>
      <c r="Q29" s="213">
        <f t="shared" si="1"/>
        <v>96.06147934678194</v>
      </c>
    </row>
    <row r="30" spans="1:17" ht="30.75" hidden="1">
      <c r="A30" s="419" t="s">
        <v>442</v>
      </c>
      <c r="B30" s="419"/>
      <c r="C30" s="416" t="s">
        <v>245</v>
      </c>
      <c r="D30" s="416" t="s">
        <v>211</v>
      </c>
      <c r="E30" s="416" t="s">
        <v>212</v>
      </c>
      <c r="F30" s="416" t="s">
        <v>441</v>
      </c>
      <c r="G30" s="416"/>
      <c r="H30" s="452">
        <f>H31</f>
        <v>0</v>
      </c>
      <c r="I30" s="51">
        <f>I31</f>
        <v>0</v>
      </c>
      <c r="J30" s="198"/>
      <c r="K30" s="202">
        <f>K31</f>
        <v>0</v>
      </c>
      <c r="L30" s="202">
        <f>L31</f>
        <v>0</v>
      </c>
      <c r="N30" s="213">
        <f t="shared" si="0"/>
        <v>0</v>
      </c>
      <c r="O30" s="213">
        <f t="shared" si="0"/>
        <v>0</v>
      </c>
      <c r="P30" s="213" t="e">
        <f t="shared" si="1"/>
        <v>#DIV/0!</v>
      </c>
      <c r="Q30" s="213" t="e">
        <f t="shared" si="1"/>
        <v>#DIV/0!</v>
      </c>
    </row>
    <row r="31" spans="1:17" ht="62.25" hidden="1">
      <c r="A31" s="419" t="s">
        <v>198</v>
      </c>
      <c r="B31" s="419"/>
      <c r="C31" s="416" t="s">
        <v>245</v>
      </c>
      <c r="D31" s="416" t="s">
        <v>211</v>
      </c>
      <c r="E31" s="416" t="s">
        <v>212</v>
      </c>
      <c r="F31" s="416" t="s">
        <v>441</v>
      </c>
      <c r="G31" s="416" t="s">
        <v>199</v>
      </c>
      <c r="H31" s="452"/>
      <c r="I31" s="51"/>
      <c r="J31" s="198"/>
      <c r="K31" s="202"/>
      <c r="L31" s="202"/>
      <c r="N31" s="213">
        <f t="shared" si="0"/>
        <v>0</v>
      </c>
      <c r="O31" s="213">
        <f t="shared" si="0"/>
        <v>0</v>
      </c>
      <c r="P31" s="213" t="e">
        <f t="shared" si="1"/>
        <v>#DIV/0!</v>
      </c>
      <c r="Q31" s="213" t="e">
        <f t="shared" si="1"/>
        <v>#DIV/0!</v>
      </c>
    </row>
    <row r="32" spans="1:17" ht="15" hidden="1">
      <c r="A32" s="420" t="s">
        <v>444</v>
      </c>
      <c r="B32" s="420"/>
      <c r="C32" s="416" t="s">
        <v>245</v>
      </c>
      <c r="D32" s="416" t="s">
        <v>211</v>
      </c>
      <c r="E32" s="416" t="s">
        <v>212</v>
      </c>
      <c r="F32" s="416" t="s">
        <v>443</v>
      </c>
      <c r="G32" s="416"/>
      <c r="H32" s="453">
        <f>H33</f>
        <v>651</v>
      </c>
      <c r="I32" s="227">
        <f>I33</f>
        <v>700</v>
      </c>
      <c r="J32" s="198"/>
      <c r="K32" s="203">
        <f>K33</f>
        <v>728.7</v>
      </c>
      <c r="L32" s="203">
        <f>L33</f>
        <v>728.7</v>
      </c>
      <c r="N32" s="213">
        <f t="shared" si="0"/>
        <v>-77.70000000000005</v>
      </c>
      <c r="O32" s="213">
        <f t="shared" si="0"/>
        <v>-28.700000000000045</v>
      </c>
      <c r="P32" s="213">
        <f t="shared" si="1"/>
        <v>89.3371757925072</v>
      </c>
      <c r="Q32" s="213">
        <f t="shared" si="1"/>
        <v>96.06147934678194</v>
      </c>
    </row>
    <row r="33" spans="1:17" ht="64.5" customHeight="1" hidden="1">
      <c r="A33" s="421" t="s">
        <v>198</v>
      </c>
      <c r="B33" s="421"/>
      <c r="C33" s="416" t="s">
        <v>245</v>
      </c>
      <c r="D33" s="416" t="s">
        <v>211</v>
      </c>
      <c r="E33" s="416" t="s">
        <v>212</v>
      </c>
      <c r="F33" s="416" t="s">
        <v>443</v>
      </c>
      <c r="G33" s="416" t="s">
        <v>199</v>
      </c>
      <c r="H33" s="452">
        <v>651</v>
      </c>
      <c r="I33" s="51">
        <v>700</v>
      </c>
      <c r="J33" s="209"/>
      <c r="K33" s="202">
        <v>728.7</v>
      </c>
      <c r="L33" s="202">
        <v>728.7</v>
      </c>
      <c r="N33" s="213">
        <f t="shared" si="0"/>
        <v>-77.70000000000005</v>
      </c>
      <c r="O33" s="213">
        <f t="shared" si="0"/>
        <v>-28.700000000000045</v>
      </c>
      <c r="P33" s="213">
        <f t="shared" si="1"/>
        <v>89.3371757925072</v>
      </c>
      <c r="Q33" s="213">
        <f t="shared" si="1"/>
        <v>96.06147934678194</v>
      </c>
    </row>
    <row r="34" spans="1:17" ht="46.5" hidden="1">
      <c r="A34" s="422" t="s">
        <v>348</v>
      </c>
      <c r="B34" s="422"/>
      <c r="C34" s="416" t="s">
        <v>245</v>
      </c>
      <c r="D34" s="416" t="s">
        <v>211</v>
      </c>
      <c r="E34" s="416" t="s">
        <v>212</v>
      </c>
      <c r="F34" s="416" t="s">
        <v>102</v>
      </c>
      <c r="G34" s="416"/>
      <c r="H34" s="452">
        <f>H35</f>
        <v>0</v>
      </c>
      <c r="I34" s="51">
        <f>I35</f>
        <v>0</v>
      </c>
      <c r="J34" s="198"/>
      <c r="K34" s="202">
        <f>K35</f>
        <v>0</v>
      </c>
      <c r="L34" s="202">
        <f>L35</f>
        <v>0</v>
      </c>
      <c r="N34" s="213">
        <f t="shared" si="0"/>
        <v>0</v>
      </c>
      <c r="O34" s="213">
        <f t="shared" si="0"/>
        <v>0</v>
      </c>
      <c r="P34" s="213" t="e">
        <f t="shared" si="1"/>
        <v>#DIV/0!</v>
      </c>
      <c r="Q34" s="213" t="e">
        <f t="shared" si="1"/>
        <v>#DIV/0!</v>
      </c>
    </row>
    <row r="35" spans="1:17" ht="75.75" customHeight="1" hidden="1">
      <c r="A35" s="421" t="s">
        <v>198</v>
      </c>
      <c r="B35" s="421"/>
      <c r="C35" s="416" t="s">
        <v>245</v>
      </c>
      <c r="D35" s="416" t="s">
        <v>211</v>
      </c>
      <c r="E35" s="416" t="s">
        <v>212</v>
      </c>
      <c r="F35" s="416" t="s">
        <v>102</v>
      </c>
      <c r="G35" s="416" t="s">
        <v>199</v>
      </c>
      <c r="H35" s="454"/>
      <c r="I35" s="256"/>
      <c r="J35" s="198"/>
      <c r="K35" s="204"/>
      <c r="L35" s="204"/>
      <c r="N35" s="213">
        <f t="shared" si="0"/>
        <v>0</v>
      </c>
      <c r="O35" s="213">
        <f t="shared" si="0"/>
        <v>0</v>
      </c>
      <c r="P35" s="213" t="e">
        <f t="shared" si="1"/>
        <v>#DIV/0!</v>
      </c>
      <c r="Q35" s="213" t="e">
        <f t="shared" si="1"/>
        <v>#DIV/0!</v>
      </c>
    </row>
    <row r="36" spans="1:17" ht="15" hidden="1">
      <c r="A36" s="420" t="s">
        <v>218</v>
      </c>
      <c r="B36" s="420"/>
      <c r="C36" s="416" t="s">
        <v>245</v>
      </c>
      <c r="D36" s="416" t="s">
        <v>211</v>
      </c>
      <c r="E36" s="416" t="s">
        <v>212</v>
      </c>
      <c r="F36" s="416" t="s">
        <v>53</v>
      </c>
      <c r="G36" s="416" t="s">
        <v>199</v>
      </c>
      <c r="H36" s="454"/>
      <c r="I36" s="256"/>
      <c r="J36" s="198"/>
      <c r="K36" s="204"/>
      <c r="L36" s="204"/>
      <c r="N36" s="213">
        <f t="shared" si="0"/>
        <v>0</v>
      </c>
      <c r="O36" s="213">
        <f t="shared" si="0"/>
        <v>0</v>
      </c>
      <c r="P36" s="213" t="e">
        <f t="shared" si="1"/>
        <v>#DIV/0!</v>
      </c>
      <c r="Q36" s="213" t="e">
        <f t="shared" si="1"/>
        <v>#DIV/0!</v>
      </c>
    </row>
    <row r="37" spans="1:17" s="9" customFormat="1" ht="66" customHeight="1">
      <c r="A37" s="414" t="s">
        <v>55</v>
      </c>
      <c r="B37" s="414"/>
      <c r="C37" s="415" t="s">
        <v>245</v>
      </c>
      <c r="D37" s="415" t="s">
        <v>211</v>
      </c>
      <c r="E37" s="415" t="s">
        <v>223</v>
      </c>
      <c r="F37" s="415"/>
      <c r="G37" s="415"/>
      <c r="H37" s="455">
        <f>2!H41</f>
        <v>4372.129999999999</v>
      </c>
      <c r="I37" s="257">
        <f>I38</f>
        <v>2123.4</v>
      </c>
      <c r="J37" s="206"/>
      <c r="K37" s="205">
        <f>K38</f>
        <v>3038.4</v>
      </c>
      <c r="L37" s="205">
        <f>L38</f>
        <v>3038.4</v>
      </c>
      <c r="N37" s="213">
        <f t="shared" si="0"/>
        <v>1333.729999999999</v>
      </c>
      <c r="O37" s="213">
        <f t="shared" si="0"/>
        <v>-915</v>
      </c>
      <c r="P37" s="213">
        <f t="shared" si="1"/>
        <v>143.89580042127432</v>
      </c>
      <c r="Q37" s="213">
        <f t="shared" si="1"/>
        <v>69.88546603475514</v>
      </c>
    </row>
    <row r="38" spans="1:17" s="9" customFormat="1" ht="30.75" hidden="1">
      <c r="A38" s="417" t="s">
        <v>52</v>
      </c>
      <c r="B38" s="417"/>
      <c r="C38" s="415" t="s">
        <v>245</v>
      </c>
      <c r="D38" s="415" t="s">
        <v>211</v>
      </c>
      <c r="E38" s="415" t="s">
        <v>223</v>
      </c>
      <c r="F38" s="415" t="s">
        <v>453</v>
      </c>
      <c r="G38" s="415"/>
      <c r="H38" s="451">
        <f>H47+H39</f>
        <v>3507.2</v>
      </c>
      <c r="I38" s="52">
        <f>I47</f>
        <v>2123.4</v>
      </c>
      <c r="J38" s="215"/>
      <c r="K38" s="200">
        <f>K47</f>
        <v>3038.4</v>
      </c>
      <c r="L38" s="200">
        <f>L47</f>
        <v>3038.4</v>
      </c>
      <c r="N38" s="213">
        <f t="shared" si="0"/>
        <v>468.7999999999997</v>
      </c>
      <c r="O38" s="213">
        <f t="shared" si="0"/>
        <v>-915</v>
      </c>
      <c r="P38" s="213">
        <f t="shared" si="1"/>
        <v>115.42917324907845</v>
      </c>
      <c r="Q38" s="213">
        <f t="shared" si="1"/>
        <v>69.88546603475514</v>
      </c>
    </row>
    <row r="39" spans="1:17" s="9" customFormat="1" ht="30.75" hidden="1">
      <c r="A39" s="419" t="s">
        <v>452</v>
      </c>
      <c r="B39" s="419"/>
      <c r="C39" s="416" t="s">
        <v>245</v>
      </c>
      <c r="D39" s="416" t="s">
        <v>211</v>
      </c>
      <c r="E39" s="416" t="s">
        <v>223</v>
      </c>
      <c r="F39" s="416" t="s">
        <v>454</v>
      </c>
      <c r="G39" s="416"/>
      <c r="H39" s="454">
        <f>H40</f>
        <v>0.7</v>
      </c>
      <c r="I39" s="52"/>
      <c r="J39" s="215"/>
      <c r="K39" s="200"/>
      <c r="L39" s="200"/>
      <c r="N39" s="213"/>
      <c r="O39" s="213"/>
      <c r="P39" s="213"/>
      <c r="Q39" s="213"/>
    </row>
    <row r="40" spans="1:17" s="9" customFormat="1" ht="78" hidden="1">
      <c r="A40" s="113" t="s">
        <v>317</v>
      </c>
      <c r="B40" s="113"/>
      <c r="C40" s="416" t="s">
        <v>245</v>
      </c>
      <c r="D40" s="416" t="s">
        <v>211</v>
      </c>
      <c r="E40" s="416" t="s">
        <v>223</v>
      </c>
      <c r="F40" s="416" t="s">
        <v>455</v>
      </c>
      <c r="G40" s="415"/>
      <c r="H40" s="454">
        <f>H41</f>
        <v>0.7</v>
      </c>
      <c r="I40" s="52"/>
      <c r="J40" s="215"/>
      <c r="K40" s="200"/>
      <c r="L40" s="200"/>
      <c r="N40" s="213"/>
      <c r="O40" s="213"/>
      <c r="P40" s="213"/>
      <c r="Q40" s="213"/>
    </row>
    <row r="41" spans="1:17" s="9" customFormat="1" ht="30.75" hidden="1">
      <c r="A41" s="420" t="s">
        <v>319</v>
      </c>
      <c r="B41" s="420"/>
      <c r="C41" s="416" t="s">
        <v>245</v>
      </c>
      <c r="D41" s="416" t="s">
        <v>211</v>
      </c>
      <c r="E41" s="416" t="s">
        <v>223</v>
      </c>
      <c r="F41" s="416" t="s">
        <v>455</v>
      </c>
      <c r="G41" s="416" t="s">
        <v>215</v>
      </c>
      <c r="H41" s="454">
        <v>0.7</v>
      </c>
      <c r="I41" s="52"/>
      <c r="J41" s="215"/>
      <c r="K41" s="200"/>
      <c r="L41" s="200"/>
      <c r="N41" s="213"/>
      <c r="O41" s="213"/>
      <c r="P41" s="213"/>
      <c r="Q41" s="213"/>
    </row>
    <row r="42" spans="1:17" s="9" customFormat="1" ht="15" hidden="1">
      <c r="A42" s="417"/>
      <c r="B42" s="417"/>
      <c r="C42" s="415"/>
      <c r="D42" s="415"/>
      <c r="E42" s="415"/>
      <c r="F42" s="415"/>
      <c r="G42" s="415"/>
      <c r="H42" s="451"/>
      <c r="I42" s="52"/>
      <c r="J42" s="215"/>
      <c r="K42" s="200"/>
      <c r="L42" s="200"/>
      <c r="N42" s="213"/>
      <c r="O42" s="213"/>
      <c r="P42" s="213"/>
      <c r="Q42" s="213"/>
    </row>
    <row r="43" spans="1:17" s="9" customFormat="1" ht="15" hidden="1">
      <c r="A43" s="417"/>
      <c r="B43" s="417"/>
      <c r="C43" s="415"/>
      <c r="D43" s="415"/>
      <c r="E43" s="415"/>
      <c r="F43" s="415"/>
      <c r="G43" s="415"/>
      <c r="H43" s="451"/>
      <c r="I43" s="52"/>
      <c r="J43" s="215"/>
      <c r="K43" s="200"/>
      <c r="L43" s="200"/>
      <c r="N43" s="213"/>
      <c r="O43" s="213"/>
      <c r="P43" s="213"/>
      <c r="Q43" s="213"/>
    </row>
    <row r="44" spans="1:17" s="9" customFormat="1" ht="15" hidden="1">
      <c r="A44" s="417"/>
      <c r="B44" s="417"/>
      <c r="C44" s="415"/>
      <c r="D44" s="415"/>
      <c r="E44" s="415"/>
      <c r="F44" s="415"/>
      <c r="G44" s="415"/>
      <c r="H44" s="451"/>
      <c r="I44" s="52"/>
      <c r="J44" s="215"/>
      <c r="K44" s="200"/>
      <c r="L44" s="200"/>
      <c r="N44" s="213"/>
      <c r="O44" s="213"/>
      <c r="P44" s="213"/>
      <c r="Q44" s="213"/>
    </row>
    <row r="45" spans="1:17" s="9" customFormat="1" ht="15" hidden="1">
      <c r="A45" s="417"/>
      <c r="B45" s="417"/>
      <c r="C45" s="415"/>
      <c r="D45" s="415"/>
      <c r="E45" s="415"/>
      <c r="F45" s="415"/>
      <c r="G45" s="415"/>
      <c r="H45" s="451"/>
      <c r="I45" s="52"/>
      <c r="J45" s="215"/>
      <c r="K45" s="200"/>
      <c r="L45" s="200"/>
      <c r="N45" s="213"/>
      <c r="O45" s="213"/>
      <c r="P45" s="213"/>
      <c r="Q45" s="213"/>
    </row>
    <row r="46" spans="1:17" s="9" customFormat="1" ht="15" hidden="1">
      <c r="A46" s="417"/>
      <c r="B46" s="417"/>
      <c r="C46" s="415"/>
      <c r="D46" s="415"/>
      <c r="E46" s="415"/>
      <c r="F46" s="415"/>
      <c r="G46" s="415"/>
      <c r="H46" s="451"/>
      <c r="I46" s="52"/>
      <c r="J46" s="215"/>
      <c r="K46" s="200"/>
      <c r="L46" s="200"/>
      <c r="N46" s="213"/>
      <c r="O46" s="213"/>
      <c r="P46" s="213"/>
      <c r="Q46" s="213"/>
    </row>
    <row r="47" spans="1:17" ht="18.75" customHeight="1" hidden="1">
      <c r="A47" s="419" t="s">
        <v>224</v>
      </c>
      <c r="B47" s="419"/>
      <c r="C47" s="416" t="s">
        <v>245</v>
      </c>
      <c r="D47" s="416" t="s">
        <v>211</v>
      </c>
      <c r="E47" s="416" t="s">
        <v>223</v>
      </c>
      <c r="F47" s="416" t="s">
        <v>445</v>
      </c>
      <c r="G47" s="416"/>
      <c r="H47" s="454">
        <f>H48+H53+H66</f>
        <v>3506.5</v>
      </c>
      <c r="I47" s="256">
        <f>I48+I53+I66</f>
        <v>2123.4</v>
      </c>
      <c r="J47" s="198"/>
      <c r="K47" s="204">
        <f>K48+K53+K66</f>
        <v>3038.4</v>
      </c>
      <c r="L47" s="204">
        <f>L48+L53+L66</f>
        <v>3038.4</v>
      </c>
      <c r="N47" s="213">
        <f t="shared" si="0"/>
        <v>468.0999999999999</v>
      </c>
      <c r="O47" s="213">
        <f t="shared" si="0"/>
        <v>-915</v>
      </c>
      <c r="P47" s="213">
        <f t="shared" si="1"/>
        <v>115.40613480779358</v>
      </c>
      <c r="Q47" s="213">
        <f t="shared" si="1"/>
        <v>69.88546603475514</v>
      </c>
    </row>
    <row r="48" spans="1:17" ht="30.75" hidden="1">
      <c r="A48" s="419" t="s">
        <v>442</v>
      </c>
      <c r="B48" s="419"/>
      <c r="C48" s="416" t="s">
        <v>245</v>
      </c>
      <c r="D48" s="416" t="s">
        <v>211</v>
      </c>
      <c r="E48" s="416" t="s">
        <v>223</v>
      </c>
      <c r="F48" s="416" t="s">
        <v>446</v>
      </c>
      <c r="G48" s="416"/>
      <c r="H48" s="453">
        <f>H49</f>
        <v>0</v>
      </c>
      <c r="I48" s="227">
        <f>I49</f>
        <v>0</v>
      </c>
      <c r="J48" s="198"/>
      <c r="K48" s="203">
        <f>K49</f>
        <v>634.1</v>
      </c>
      <c r="L48" s="203">
        <f>L49</f>
        <v>634.1</v>
      </c>
      <c r="N48" s="213">
        <f t="shared" si="0"/>
        <v>-634.1</v>
      </c>
      <c r="O48" s="213">
        <f t="shared" si="0"/>
        <v>-634.1</v>
      </c>
      <c r="P48" s="213">
        <f t="shared" si="1"/>
        <v>0</v>
      </c>
      <c r="Q48" s="213">
        <f t="shared" si="1"/>
        <v>0</v>
      </c>
    </row>
    <row r="49" spans="1:17" ht="82.5" customHeight="1" hidden="1">
      <c r="A49" s="421" t="s">
        <v>198</v>
      </c>
      <c r="B49" s="421"/>
      <c r="C49" s="416" t="s">
        <v>245</v>
      </c>
      <c r="D49" s="416" t="s">
        <v>211</v>
      </c>
      <c r="E49" s="416" t="s">
        <v>223</v>
      </c>
      <c r="F49" s="416" t="s">
        <v>446</v>
      </c>
      <c r="G49" s="416" t="s">
        <v>199</v>
      </c>
      <c r="H49" s="453"/>
      <c r="I49" s="227"/>
      <c r="J49" s="198"/>
      <c r="K49" s="203">
        <v>634.1</v>
      </c>
      <c r="L49" s="203">
        <v>634.1</v>
      </c>
      <c r="N49" s="213">
        <f t="shared" si="0"/>
        <v>-634.1</v>
      </c>
      <c r="O49" s="213">
        <f t="shared" si="0"/>
        <v>-634.1</v>
      </c>
      <c r="P49" s="213">
        <f t="shared" si="1"/>
        <v>0</v>
      </c>
      <c r="Q49" s="213">
        <f t="shared" si="1"/>
        <v>0</v>
      </c>
    </row>
    <row r="50" spans="1:17" ht="30.75" hidden="1">
      <c r="A50" s="419" t="s">
        <v>442</v>
      </c>
      <c r="B50" s="419"/>
      <c r="C50" s="416" t="s">
        <v>245</v>
      </c>
      <c r="D50" s="416" t="s">
        <v>211</v>
      </c>
      <c r="E50" s="416" t="s">
        <v>223</v>
      </c>
      <c r="F50" s="416" t="s">
        <v>447</v>
      </c>
      <c r="G50" s="416" t="s">
        <v>199</v>
      </c>
      <c r="H50" s="453" t="s">
        <v>269</v>
      </c>
      <c r="I50" s="227" t="s">
        <v>269</v>
      </c>
      <c r="J50" s="198"/>
      <c r="K50" s="203" t="s">
        <v>269</v>
      </c>
      <c r="L50" s="203" t="s">
        <v>269</v>
      </c>
      <c r="N50" s="213">
        <f t="shared" si="0"/>
        <v>0</v>
      </c>
      <c r="O50" s="213">
        <f t="shared" si="0"/>
        <v>0</v>
      </c>
      <c r="P50" s="213">
        <f t="shared" si="1"/>
        <v>100</v>
      </c>
      <c r="Q50" s="213">
        <f t="shared" si="1"/>
        <v>100</v>
      </c>
    </row>
    <row r="51" spans="1:17" ht="15" hidden="1">
      <c r="A51" s="420" t="s">
        <v>444</v>
      </c>
      <c r="B51" s="420"/>
      <c r="C51" s="416" t="s">
        <v>245</v>
      </c>
      <c r="D51" s="416" t="s">
        <v>211</v>
      </c>
      <c r="E51" s="416" t="s">
        <v>223</v>
      </c>
      <c r="F51" s="416" t="s">
        <v>448</v>
      </c>
      <c r="G51" s="416" t="s">
        <v>199</v>
      </c>
      <c r="H51" s="453" t="s">
        <v>270</v>
      </c>
      <c r="I51" s="227" t="s">
        <v>270</v>
      </c>
      <c r="J51" s="198"/>
      <c r="K51" s="203" t="s">
        <v>270</v>
      </c>
      <c r="L51" s="203" t="s">
        <v>270</v>
      </c>
      <c r="N51" s="213">
        <f t="shared" si="0"/>
        <v>0</v>
      </c>
      <c r="O51" s="213">
        <f t="shared" si="0"/>
        <v>0</v>
      </c>
      <c r="P51" s="213">
        <f t="shared" si="1"/>
        <v>100</v>
      </c>
      <c r="Q51" s="213">
        <f t="shared" si="1"/>
        <v>100</v>
      </c>
    </row>
    <row r="52" spans="1:17" ht="30.75" hidden="1">
      <c r="A52" s="419" t="s">
        <v>442</v>
      </c>
      <c r="B52" s="419"/>
      <c r="C52" s="416" t="s">
        <v>245</v>
      </c>
      <c r="D52" s="416" t="s">
        <v>211</v>
      </c>
      <c r="E52" s="416" t="s">
        <v>223</v>
      </c>
      <c r="F52" s="416" t="s">
        <v>449</v>
      </c>
      <c r="G52" s="416" t="s">
        <v>199</v>
      </c>
      <c r="H52" s="453" t="s">
        <v>271</v>
      </c>
      <c r="I52" s="227" t="s">
        <v>271</v>
      </c>
      <c r="J52" s="198"/>
      <c r="K52" s="203" t="s">
        <v>271</v>
      </c>
      <c r="L52" s="203" t="s">
        <v>271</v>
      </c>
      <c r="N52" s="213">
        <f t="shared" si="0"/>
        <v>0</v>
      </c>
      <c r="O52" s="213">
        <f t="shared" si="0"/>
        <v>0</v>
      </c>
      <c r="P52" s="213">
        <f t="shared" si="1"/>
        <v>100</v>
      </c>
      <c r="Q52" s="213">
        <f t="shared" si="1"/>
        <v>100</v>
      </c>
    </row>
    <row r="53" spans="1:17" ht="18.75" customHeight="1" hidden="1">
      <c r="A53" s="420" t="s">
        <v>444</v>
      </c>
      <c r="B53" s="420"/>
      <c r="C53" s="416" t="s">
        <v>245</v>
      </c>
      <c r="D53" s="416" t="s">
        <v>211</v>
      </c>
      <c r="E53" s="416" t="s">
        <v>223</v>
      </c>
      <c r="F53" s="416" t="s">
        <v>450</v>
      </c>
      <c r="G53" s="416"/>
      <c r="H53" s="453">
        <f>H54+H55+H65</f>
        <v>3506.5</v>
      </c>
      <c r="I53" s="227">
        <f>I54+I55+I65</f>
        <v>2123.4</v>
      </c>
      <c r="J53" s="198"/>
      <c r="K53" s="203">
        <f>K54+K55+K65</f>
        <v>2404.3</v>
      </c>
      <c r="L53" s="203">
        <f>L54+L55+L65</f>
        <v>2404.3</v>
      </c>
      <c r="N53" s="213">
        <f t="shared" si="0"/>
        <v>1102.1999999999998</v>
      </c>
      <c r="O53" s="213">
        <f t="shared" si="0"/>
        <v>-280.9000000000001</v>
      </c>
      <c r="P53" s="213">
        <f t="shared" si="1"/>
        <v>145.8428648671131</v>
      </c>
      <c r="Q53" s="213">
        <f t="shared" si="1"/>
        <v>88.31676579461796</v>
      </c>
    </row>
    <row r="54" spans="1:17" ht="65.25" customHeight="1" hidden="1">
      <c r="A54" s="421" t="s">
        <v>198</v>
      </c>
      <c r="B54" s="421"/>
      <c r="C54" s="416" t="s">
        <v>245</v>
      </c>
      <c r="D54" s="416" t="s">
        <v>211</v>
      </c>
      <c r="E54" s="416" t="s">
        <v>223</v>
      </c>
      <c r="F54" s="416" t="s">
        <v>450</v>
      </c>
      <c r="G54" s="416" t="s">
        <v>199</v>
      </c>
      <c r="H54" s="453">
        <v>2604</v>
      </c>
      <c r="I54" s="227">
        <v>1750</v>
      </c>
      <c r="J54" s="209"/>
      <c r="K54" s="203">
        <v>2099.8</v>
      </c>
      <c r="L54" s="203">
        <v>2099.8</v>
      </c>
      <c r="N54" s="213">
        <f t="shared" si="0"/>
        <v>504.1999999999998</v>
      </c>
      <c r="O54" s="213">
        <f t="shared" si="0"/>
        <v>-349.8000000000002</v>
      </c>
      <c r="P54" s="213">
        <f t="shared" si="1"/>
        <v>124.0118106486332</v>
      </c>
      <c r="Q54" s="213">
        <f t="shared" si="1"/>
        <v>83.34127059719972</v>
      </c>
    </row>
    <row r="55" spans="1:17" ht="27.75" customHeight="1" hidden="1">
      <c r="A55" s="420" t="s">
        <v>319</v>
      </c>
      <c r="B55" s="420"/>
      <c r="C55" s="416" t="s">
        <v>245</v>
      </c>
      <c r="D55" s="416" t="s">
        <v>211</v>
      </c>
      <c r="E55" s="416" t="s">
        <v>223</v>
      </c>
      <c r="F55" s="416" t="s">
        <v>450</v>
      </c>
      <c r="G55" s="416" t="s">
        <v>215</v>
      </c>
      <c r="H55" s="456">
        <v>885.7</v>
      </c>
      <c r="I55" s="306">
        <v>372.4</v>
      </c>
      <c r="J55" s="198"/>
      <c r="K55" s="203">
        <v>294.5</v>
      </c>
      <c r="L55" s="203">
        <v>294.5</v>
      </c>
      <c r="N55" s="213">
        <f t="shared" si="0"/>
        <v>591.2</v>
      </c>
      <c r="O55" s="213">
        <f t="shared" si="0"/>
        <v>77.89999999999998</v>
      </c>
      <c r="P55" s="213">
        <f t="shared" si="1"/>
        <v>300.74702886247877</v>
      </c>
      <c r="Q55" s="213">
        <f t="shared" si="1"/>
        <v>126.4516129032258</v>
      </c>
    </row>
    <row r="56" spans="1:17" ht="15" hidden="1">
      <c r="A56" s="420" t="s">
        <v>54</v>
      </c>
      <c r="B56" s="420"/>
      <c r="C56" s="416" t="s">
        <v>245</v>
      </c>
      <c r="D56" s="416" t="s">
        <v>211</v>
      </c>
      <c r="E56" s="416" t="s">
        <v>223</v>
      </c>
      <c r="F56" s="416" t="s">
        <v>450</v>
      </c>
      <c r="G56" s="416" t="s">
        <v>215</v>
      </c>
      <c r="H56" s="456" t="s">
        <v>272</v>
      </c>
      <c r="I56" s="306" t="s">
        <v>272</v>
      </c>
      <c r="J56" s="198"/>
      <c r="K56" s="203" t="s">
        <v>272</v>
      </c>
      <c r="L56" s="203" t="s">
        <v>272</v>
      </c>
      <c r="N56" s="213">
        <f t="shared" si="0"/>
        <v>0</v>
      </c>
      <c r="O56" s="213">
        <f t="shared" si="0"/>
        <v>0</v>
      </c>
      <c r="P56" s="213">
        <f t="shared" si="1"/>
        <v>100</v>
      </c>
      <c r="Q56" s="213">
        <f t="shared" si="1"/>
        <v>100</v>
      </c>
    </row>
    <row r="57" spans="1:17" ht="15" hidden="1">
      <c r="A57" s="420" t="s">
        <v>225</v>
      </c>
      <c r="B57" s="420"/>
      <c r="C57" s="416" t="s">
        <v>245</v>
      </c>
      <c r="D57" s="416" t="s">
        <v>211</v>
      </c>
      <c r="E57" s="416" t="s">
        <v>223</v>
      </c>
      <c r="F57" s="416" t="s">
        <v>450</v>
      </c>
      <c r="G57" s="416" t="s">
        <v>215</v>
      </c>
      <c r="H57" s="456" t="s">
        <v>272</v>
      </c>
      <c r="I57" s="306" t="s">
        <v>272</v>
      </c>
      <c r="J57" s="198"/>
      <c r="K57" s="203" t="s">
        <v>272</v>
      </c>
      <c r="L57" s="203" t="s">
        <v>272</v>
      </c>
      <c r="N57" s="213">
        <f t="shared" si="0"/>
        <v>0</v>
      </c>
      <c r="O57" s="213">
        <f t="shared" si="0"/>
        <v>0</v>
      </c>
      <c r="P57" s="213">
        <f t="shared" si="1"/>
        <v>100</v>
      </c>
      <c r="Q57" s="213">
        <f t="shared" si="1"/>
        <v>100</v>
      </c>
    </row>
    <row r="58" spans="1:17" ht="15" hidden="1">
      <c r="A58" s="420" t="s">
        <v>226</v>
      </c>
      <c r="B58" s="420"/>
      <c r="C58" s="416" t="s">
        <v>245</v>
      </c>
      <c r="D58" s="416" t="s">
        <v>211</v>
      </c>
      <c r="E58" s="416" t="s">
        <v>223</v>
      </c>
      <c r="F58" s="416" t="s">
        <v>450</v>
      </c>
      <c r="G58" s="416" t="s">
        <v>215</v>
      </c>
      <c r="H58" s="456" t="s">
        <v>273</v>
      </c>
      <c r="I58" s="306" t="s">
        <v>273</v>
      </c>
      <c r="J58" s="198"/>
      <c r="K58" s="203" t="s">
        <v>273</v>
      </c>
      <c r="L58" s="203" t="s">
        <v>273</v>
      </c>
      <c r="N58" s="213">
        <f t="shared" si="0"/>
        <v>0</v>
      </c>
      <c r="O58" s="213">
        <f t="shared" si="0"/>
        <v>0</v>
      </c>
      <c r="P58" s="213">
        <f t="shared" si="1"/>
        <v>100</v>
      </c>
      <c r="Q58" s="213">
        <f t="shared" si="1"/>
        <v>100</v>
      </c>
    </row>
    <row r="59" spans="1:17" ht="15" hidden="1">
      <c r="A59" s="419" t="s">
        <v>227</v>
      </c>
      <c r="B59" s="419"/>
      <c r="C59" s="416" t="s">
        <v>245</v>
      </c>
      <c r="D59" s="416" t="s">
        <v>211</v>
      </c>
      <c r="E59" s="416" t="s">
        <v>223</v>
      </c>
      <c r="F59" s="416" t="s">
        <v>450</v>
      </c>
      <c r="G59" s="416" t="s">
        <v>215</v>
      </c>
      <c r="H59" s="719">
        <v>132.1</v>
      </c>
      <c r="I59" s="307">
        <v>132.1</v>
      </c>
      <c r="J59" s="198"/>
      <c r="K59" s="207">
        <v>132.1</v>
      </c>
      <c r="L59" s="207">
        <v>132.1</v>
      </c>
      <c r="N59" s="213">
        <f t="shared" si="0"/>
        <v>0</v>
      </c>
      <c r="O59" s="213">
        <f t="shared" si="0"/>
        <v>0</v>
      </c>
      <c r="P59" s="213">
        <f t="shared" si="1"/>
        <v>100</v>
      </c>
      <c r="Q59" s="213">
        <f t="shared" si="1"/>
        <v>100</v>
      </c>
    </row>
    <row r="60" spans="1:17" ht="15" hidden="1">
      <c r="A60" s="419" t="s">
        <v>228</v>
      </c>
      <c r="B60" s="419"/>
      <c r="C60" s="416" t="s">
        <v>245</v>
      </c>
      <c r="D60" s="416" t="s">
        <v>211</v>
      </c>
      <c r="E60" s="416" t="s">
        <v>223</v>
      </c>
      <c r="F60" s="416" t="s">
        <v>450</v>
      </c>
      <c r="G60" s="416" t="s">
        <v>215</v>
      </c>
      <c r="H60" s="719">
        <v>41.5</v>
      </c>
      <c r="I60" s="307">
        <v>41.5</v>
      </c>
      <c r="J60" s="198"/>
      <c r="K60" s="207">
        <v>41.5</v>
      </c>
      <c r="L60" s="207">
        <v>41.5</v>
      </c>
      <c r="N60" s="213">
        <f t="shared" si="0"/>
        <v>0</v>
      </c>
      <c r="O60" s="213">
        <f t="shared" si="0"/>
        <v>0</v>
      </c>
      <c r="P60" s="213">
        <f t="shared" si="1"/>
        <v>100</v>
      </c>
      <c r="Q60" s="213">
        <f t="shared" si="1"/>
        <v>100</v>
      </c>
    </row>
    <row r="61" spans="1:17" ht="15" hidden="1">
      <c r="A61" s="419" t="s">
        <v>230</v>
      </c>
      <c r="B61" s="419"/>
      <c r="C61" s="416" t="s">
        <v>245</v>
      </c>
      <c r="D61" s="416" t="s">
        <v>211</v>
      </c>
      <c r="E61" s="416" t="s">
        <v>223</v>
      </c>
      <c r="F61" s="416" t="s">
        <v>450</v>
      </c>
      <c r="G61" s="416" t="s">
        <v>215</v>
      </c>
      <c r="H61" s="456" t="s">
        <v>274</v>
      </c>
      <c r="I61" s="306" t="s">
        <v>274</v>
      </c>
      <c r="J61" s="198"/>
      <c r="K61" s="203" t="s">
        <v>274</v>
      </c>
      <c r="L61" s="203" t="s">
        <v>274</v>
      </c>
      <c r="N61" s="213">
        <f t="shared" si="0"/>
        <v>0</v>
      </c>
      <c r="O61" s="213">
        <f t="shared" si="0"/>
        <v>0</v>
      </c>
      <c r="P61" s="213">
        <f t="shared" si="1"/>
        <v>100</v>
      </c>
      <c r="Q61" s="213">
        <f t="shared" si="1"/>
        <v>100</v>
      </c>
    </row>
    <row r="62" spans="1:17" ht="15" hidden="1">
      <c r="A62" s="423" t="s">
        <v>56</v>
      </c>
      <c r="B62" s="423"/>
      <c r="C62" s="416" t="s">
        <v>245</v>
      </c>
      <c r="D62" s="416" t="s">
        <v>211</v>
      </c>
      <c r="E62" s="416" t="s">
        <v>223</v>
      </c>
      <c r="F62" s="416" t="s">
        <v>450</v>
      </c>
      <c r="G62" s="416" t="s">
        <v>215</v>
      </c>
      <c r="H62" s="456" t="s">
        <v>275</v>
      </c>
      <c r="I62" s="306" t="s">
        <v>275</v>
      </c>
      <c r="J62" s="198"/>
      <c r="K62" s="203" t="s">
        <v>275</v>
      </c>
      <c r="L62" s="203" t="s">
        <v>275</v>
      </c>
      <c r="N62" s="213">
        <f t="shared" si="0"/>
        <v>0</v>
      </c>
      <c r="O62" s="213">
        <f t="shared" si="0"/>
        <v>0</v>
      </c>
      <c r="P62" s="213">
        <f t="shared" si="1"/>
        <v>100</v>
      </c>
      <c r="Q62" s="213">
        <f t="shared" si="1"/>
        <v>100</v>
      </c>
    </row>
    <row r="63" spans="1:17" ht="15" hidden="1">
      <c r="A63" s="423" t="s">
        <v>233</v>
      </c>
      <c r="B63" s="423"/>
      <c r="C63" s="416" t="s">
        <v>245</v>
      </c>
      <c r="D63" s="416" t="s">
        <v>211</v>
      </c>
      <c r="E63" s="416" t="s">
        <v>223</v>
      </c>
      <c r="F63" s="416" t="s">
        <v>450</v>
      </c>
      <c r="G63" s="416" t="s">
        <v>215</v>
      </c>
      <c r="H63" s="456" t="s">
        <v>275</v>
      </c>
      <c r="I63" s="306" t="s">
        <v>275</v>
      </c>
      <c r="J63" s="198"/>
      <c r="K63" s="203" t="s">
        <v>275</v>
      </c>
      <c r="L63" s="203" t="s">
        <v>275</v>
      </c>
      <c r="N63" s="213">
        <f t="shared" si="0"/>
        <v>0</v>
      </c>
      <c r="O63" s="213">
        <f t="shared" si="0"/>
        <v>0</v>
      </c>
      <c r="P63" s="213">
        <f t="shared" si="1"/>
        <v>100</v>
      </c>
      <c r="Q63" s="213">
        <f t="shared" si="1"/>
        <v>100</v>
      </c>
    </row>
    <row r="64" spans="1:17" ht="15" hidden="1">
      <c r="A64" s="420" t="s">
        <v>234</v>
      </c>
      <c r="B64" s="420"/>
      <c r="C64" s="416" t="s">
        <v>245</v>
      </c>
      <c r="D64" s="416" t="s">
        <v>211</v>
      </c>
      <c r="E64" s="416" t="s">
        <v>223</v>
      </c>
      <c r="F64" s="416" t="s">
        <v>450</v>
      </c>
      <c r="G64" s="416" t="s">
        <v>215</v>
      </c>
      <c r="H64" s="456">
        <v>2</v>
      </c>
      <c r="I64" s="306">
        <v>2</v>
      </c>
      <c r="J64" s="198"/>
      <c r="K64" s="203">
        <v>2</v>
      </c>
      <c r="L64" s="203">
        <v>2</v>
      </c>
      <c r="N64" s="213">
        <f t="shared" si="0"/>
        <v>0</v>
      </c>
      <c r="O64" s="213">
        <f t="shared" si="0"/>
        <v>0</v>
      </c>
      <c r="P64" s="213">
        <f t="shared" si="1"/>
        <v>100</v>
      </c>
      <c r="Q64" s="213">
        <f t="shared" si="1"/>
        <v>100</v>
      </c>
    </row>
    <row r="65" spans="1:17" ht="15" hidden="1">
      <c r="A65" s="419" t="s">
        <v>201</v>
      </c>
      <c r="B65" s="419"/>
      <c r="C65" s="416" t="s">
        <v>245</v>
      </c>
      <c r="D65" s="416" t="s">
        <v>211</v>
      </c>
      <c r="E65" s="416" t="s">
        <v>223</v>
      </c>
      <c r="F65" s="416" t="s">
        <v>450</v>
      </c>
      <c r="G65" s="416" t="s">
        <v>202</v>
      </c>
      <c r="H65" s="458">
        <v>16.8</v>
      </c>
      <c r="I65" s="308">
        <v>1</v>
      </c>
      <c r="J65" s="198"/>
      <c r="K65" s="202">
        <v>10</v>
      </c>
      <c r="L65" s="202">
        <v>10</v>
      </c>
      <c r="N65" s="213">
        <f t="shared" si="0"/>
        <v>6.800000000000001</v>
      </c>
      <c r="O65" s="213">
        <f t="shared" si="0"/>
        <v>-9</v>
      </c>
      <c r="P65" s="213">
        <f t="shared" si="1"/>
        <v>168.00000000000003</v>
      </c>
      <c r="Q65" s="213">
        <f t="shared" si="1"/>
        <v>10</v>
      </c>
    </row>
    <row r="66" spans="1:17" ht="46.5" hidden="1">
      <c r="A66" s="422" t="s">
        <v>348</v>
      </c>
      <c r="B66" s="422"/>
      <c r="C66" s="416" t="s">
        <v>245</v>
      </c>
      <c r="D66" s="416" t="s">
        <v>211</v>
      </c>
      <c r="E66" s="416" t="s">
        <v>223</v>
      </c>
      <c r="F66" s="416" t="s">
        <v>349</v>
      </c>
      <c r="G66" s="416"/>
      <c r="H66" s="452">
        <f>H67+H68</f>
        <v>0</v>
      </c>
      <c r="I66" s="51">
        <f>I67+I68</f>
        <v>0</v>
      </c>
      <c r="J66" s="198"/>
      <c r="K66" s="202">
        <f>K67+K68</f>
        <v>0</v>
      </c>
      <c r="L66" s="202">
        <f>L67+L68</f>
        <v>0</v>
      </c>
      <c r="N66" s="213">
        <f t="shared" si="0"/>
        <v>0</v>
      </c>
      <c r="O66" s="213">
        <f t="shared" si="0"/>
        <v>0</v>
      </c>
      <c r="P66" s="213" t="e">
        <f t="shared" si="1"/>
        <v>#DIV/0!</v>
      </c>
      <c r="Q66" s="213" t="e">
        <f t="shared" si="1"/>
        <v>#DIV/0!</v>
      </c>
    </row>
    <row r="67" spans="1:17" ht="62.25" customHeight="1" hidden="1">
      <c r="A67" s="421" t="s">
        <v>198</v>
      </c>
      <c r="B67" s="421"/>
      <c r="C67" s="416" t="s">
        <v>245</v>
      </c>
      <c r="D67" s="416" t="s">
        <v>211</v>
      </c>
      <c r="E67" s="416" t="s">
        <v>223</v>
      </c>
      <c r="F67" s="416" t="s">
        <v>349</v>
      </c>
      <c r="G67" s="416" t="s">
        <v>199</v>
      </c>
      <c r="H67" s="453"/>
      <c r="I67" s="258"/>
      <c r="J67" s="198"/>
      <c r="K67" s="208"/>
      <c r="L67" s="208"/>
      <c r="N67" s="213">
        <f t="shared" si="0"/>
        <v>0</v>
      </c>
      <c r="O67" s="213">
        <f t="shared" si="0"/>
        <v>0</v>
      </c>
      <c r="P67" s="213" t="e">
        <f t="shared" si="1"/>
        <v>#DIV/0!</v>
      </c>
      <c r="Q67" s="213" t="e">
        <f t="shared" si="1"/>
        <v>#DIV/0!</v>
      </c>
    </row>
    <row r="68" spans="1:17" ht="33" customHeight="1" hidden="1">
      <c r="A68" s="420" t="s">
        <v>319</v>
      </c>
      <c r="B68" s="420"/>
      <c r="C68" s="416" t="s">
        <v>245</v>
      </c>
      <c r="D68" s="416" t="s">
        <v>211</v>
      </c>
      <c r="E68" s="416" t="s">
        <v>223</v>
      </c>
      <c r="F68" s="416" t="s">
        <v>349</v>
      </c>
      <c r="G68" s="416" t="s">
        <v>215</v>
      </c>
      <c r="H68" s="453"/>
      <c r="I68" s="258"/>
      <c r="J68" s="198"/>
      <c r="K68" s="208"/>
      <c r="L68" s="208"/>
      <c r="N68" s="213">
        <f t="shared" si="0"/>
        <v>0</v>
      </c>
      <c r="O68" s="213">
        <f t="shared" si="0"/>
        <v>0</v>
      </c>
      <c r="P68" s="213" t="e">
        <f t="shared" si="1"/>
        <v>#DIV/0!</v>
      </c>
      <c r="Q68" s="213" t="e">
        <f t="shared" si="1"/>
        <v>#DIV/0!</v>
      </c>
    </row>
    <row r="69" spans="1:17" ht="21" customHeight="1">
      <c r="A69" s="414" t="s">
        <v>118</v>
      </c>
      <c r="B69" s="414"/>
      <c r="C69" s="415" t="s">
        <v>245</v>
      </c>
      <c r="D69" s="415" t="s">
        <v>211</v>
      </c>
      <c r="E69" s="415" t="s">
        <v>254</v>
      </c>
      <c r="F69" s="415"/>
      <c r="G69" s="415"/>
      <c r="H69" s="459">
        <f>2!H74</f>
        <v>201.2</v>
      </c>
      <c r="I69" s="259">
        <f aca="true" t="shared" si="2" ref="H69:L71">I70</f>
        <v>0</v>
      </c>
      <c r="J69" s="198"/>
      <c r="K69" s="210">
        <f t="shared" si="2"/>
        <v>0</v>
      </c>
      <c r="L69" s="210">
        <f t="shared" si="2"/>
        <v>0</v>
      </c>
      <c r="N69" s="213">
        <f t="shared" si="0"/>
        <v>201.2</v>
      </c>
      <c r="O69" s="213">
        <f t="shared" si="0"/>
        <v>0</v>
      </c>
      <c r="P69" s="213" t="e">
        <f t="shared" si="1"/>
        <v>#DIV/0!</v>
      </c>
      <c r="Q69" s="213" t="e">
        <f t="shared" si="1"/>
        <v>#DIV/0!</v>
      </c>
    </row>
    <row r="70" spans="1:17" ht="15" hidden="1">
      <c r="A70" s="420" t="s">
        <v>276</v>
      </c>
      <c r="B70" s="420"/>
      <c r="C70" s="416" t="s">
        <v>245</v>
      </c>
      <c r="D70" s="416" t="s">
        <v>211</v>
      </c>
      <c r="E70" s="416" t="s">
        <v>254</v>
      </c>
      <c r="F70" s="416" t="s">
        <v>369</v>
      </c>
      <c r="G70" s="416"/>
      <c r="H70" s="454">
        <f t="shared" si="2"/>
        <v>0</v>
      </c>
      <c r="I70" s="256">
        <f t="shared" si="2"/>
        <v>0</v>
      </c>
      <c r="J70" s="198"/>
      <c r="K70" s="204">
        <f t="shared" si="2"/>
        <v>0</v>
      </c>
      <c r="L70" s="204">
        <f t="shared" si="2"/>
        <v>0</v>
      </c>
      <c r="N70" s="213">
        <f t="shared" si="0"/>
        <v>0</v>
      </c>
      <c r="O70" s="213">
        <f t="shared" si="0"/>
        <v>0</v>
      </c>
      <c r="P70" s="213" t="e">
        <f t="shared" si="1"/>
        <v>#DIV/0!</v>
      </c>
      <c r="Q70" s="213" t="e">
        <f t="shared" si="1"/>
        <v>#DIV/0!</v>
      </c>
    </row>
    <row r="71" spans="1:17" ht="30.75" hidden="1">
      <c r="A71" s="420" t="s">
        <v>397</v>
      </c>
      <c r="B71" s="420"/>
      <c r="C71" s="416" t="s">
        <v>245</v>
      </c>
      <c r="D71" s="416" t="s">
        <v>211</v>
      </c>
      <c r="E71" s="416" t="s">
        <v>254</v>
      </c>
      <c r="F71" s="416" t="s">
        <v>398</v>
      </c>
      <c r="G71" s="416"/>
      <c r="H71" s="454">
        <f t="shared" si="2"/>
        <v>0</v>
      </c>
      <c r="I71" s="256">
        <f t="shared" si="2"/>
        <v>0</v>
      </c>
      <c r="J71" s="198"/>
      <c r="K71" s="204">
        <f t="shared" si="2"/>
        <v>0</v>
      </c>
      <c r="L71" s="204">
        <f t="shared" si="2"/>
        <v>0</v>
      </c>
      <c r="N71" s="213">
        <f t="shared" si="0"/>
        <v>0</v>
      </c>
      <c r="O71" s="213">
        <f t="shared" si="0"/>
        <v>0</v>
      </c>
      <c r="P71" s="213" t="e">
        <f t="shared" si="1"/>
        <v>#DIV/0!</v>
      </c>
      <c r="Q71" s="213" t="e">
        <f t="shared" si="1"/>
        <v>#DIV/0!</v>
      </c>
    </row>
    <row r="72" spans="1:17" ht="15" hidden="1">
      <c r="A72" s="420" t="s">
        <v>201</v>
      </c>
      <c r="B72" s="420"/>
      <c r="C72" s="416" t="s">
        <v>245</v>
      </c>
      <c r="D72" s="416" t="s">
        <v>211</v>
      </c>
      <c r="E72" s="416" t="s">
        <v>254</v>
      </c>
      <c r="F72" s="416" t="s">
        <v>398</v>
      </c>
      <c r="G72" s="416" t="s">
        <v>202</v>
      </c>
      <c r="H72" s="454"/>
      <c r="I72" s="256"/>
      <c r="J72" s="198"/>
      <c r="K72" s="204"/>
      <c r="L72" s="204"/>
      <c r="N72" s="213">
        <f t="shared" si="0"/>
        <v>0</v>
      </c>
      <c r="O72" s="213">
        <f t="shared" si="0"/>
        <v>0</v>
      </c>
      <c r="P72" s="213" t="e">
        <f t="shared" si="1"/>
        <v>#DIV/0!</v>
      </c>
      <c r="Q72" s="213" t="e">
        <f t="shared" si="1"/>
        <v>#DIV/0!</v>
      </c>
    </row>
    <row r="73" spans="1:17" s="9" customFormat="1" ht="21" customHeight="1">
      <c r="A73" s="414" t="s">
        <v>240</v>
      </c>
      <c r="B73" s="414"/>
      <c r="C73" s="415" t="s">
        <v>245</v>
      </c>
      <c r="D73" s="415" t="s">
        <v>211</v>
      </c>
      <c r="E73" s="415" t="s">
        <v>236</v>
      </c>
      <c r="F73" s="415"/>
      <c r="G73" s="415"/>
      <c r="H73" s="455">
        <f>2!H77</f>
        <v>10</v>
      </c>
      <c r="I73" s="257">
        <f>I74</f>
        <v>1</v>
      </c>
      <c r="J73" s="206"/>
      <c r="K73" s="205">
        <f>K74</f>
        <v>1</v>
      </c>
      <c r="L73" s="205">
        <f>L74</f>
        <v>1</v>
      </c>
      <c r="N73" s="213">
        <f t="shared" si="0"/>
        <v>9</v>
      </c>
      <c r="O73" s="213">
        <f t="shared" si="0"/>
        <v>0</v>
      </c>
      <c r="P73" s="213">
        <f t="shared" si="1"/>
        <v>1000</v>
      </c>
      <c r="Q73" s="213">
        <f t="shared" si="1"/>
        <v>100</v>
      </c>
    </row>
    <row r="74" spans="1:17" ht="15" hidden="1">
      <c r="A74" s="419" t="s">
        <v>240</v>
      </c>
      <c r="B74" s="419"/>
      <c r="C74" s="416" t="s">
        <v>245</v>
      </c>
      <c r="D74" s="416" t="s">
        <v>211</v>
      </c>
      <c r="E74" s="416" t="s">
        <v>236</v>
      </c>
      <c r="F74" s="416" t="s">
        <v>451</v>
      </c>
      <c r="G74" s="416"/>
      <c r="H74" s="454">
        <f>H75</f>
        <v>1</v>
      </c>
      <c r="I74" s="256">
        <f>I75</f>
        <v>1</v>
      </c>
      <c r="J74" s="198"/>
      <c r="K74" s="204">
        <f>K75</f>
        <v>1</v>
      </c>
      <c r="L74" s="204">
        <f>L75</f>
        <v>1</v>
      </c>
      <c r="N74" s="213">
        <f t="shared" si="0"/>
        <v>0</v>
      </c>
      <c r="O74" s="213">
        <f t="shared" si="0"/>
        <v>0</v>
      </c>
      <c r="P74" s="213">
        <f t="shared" si="1"/>
        <v>100</v>
      </c>
      <c r="Q74" s="213">
        <f t="shared" si="1"/>
        <v>100</v>
      </c>
    </row>
    <row r="75" spans="1:17" ht="15" hidden="1">
      <c r="A75" s="420" t="s">
        <v>244</v>
      </c>
      <c r="B75" s="420"/>
      <c r="C75" s="416" t="s">
        <v>245</v>
      </c>
      <c r="D75" s="416" t="s">
        <v>211</v>
      </c>
      <c r="E75" s="416" t="s">
        <v>236</v>
      </c>
      <c r="F75" s="416" t="s">
        <v>16</v>
      </c>
      <c r="G75" s="416"/>
      <c r="H75" s="452">
        <f>H77</f>
        <v>1</v>
      </c>
      <c r="I75" s="51">
        <f>I77</f>
        <v>1</v>
      </c>
      <c r="J75" s="198"/>
      <c r="K75" s="202">
        <f>K77</f>
        <v>1</v>
      </c>
      <c r="L75" s="202">
        <f>L77</f>
        <v>1</v>
      </c>
      <c r="N75" s="213">
        <f t="shared" si="0"/>
        <v>0</v>
      </c>
      <c r="O75" s="213">
        <f t="shared" si="0"/>
        <v>0</v>
      </c>
      <c r="P75" s="213">
        <f t="shared" si="1"/>
        <v>100</v>
      </c>
      <c r="Q75" s="213">
        <f t="shared" si="1"/>
        <v>100</v>
      </c>
    </row>
    <row r="76" spans="1:17" ht="15" hidden="1">
      <c r="A76" s="420" t="s">
        <v>38</v>
      </c>
      <c r="B76" s="420"/>
      <c r="C76" s="416" t="s">
        <v>245</v>
      </c>
      <c r="D76" s="416" t="s">
        <v>211</v>
      </c>
      <c r="E76" s="416" t="s">
        <v>236</v>
      </c>
      <c r="F76" s="416" t="s">
        <v>17</v>
      </c>
      <c r="G76" s="416"/>
      <c r="H76" s="452">
        <f>H77</f>
        <v>1</v>
      </c>
      <c r="I76" s="51">
        <f>I77</f>
        <v>1</v>
      </c>
      <c r="J76" s="198"/>
      <c r="K76" s="202">
        <f>K77</f>
        <v>1</v>
      </c>
      <c r="L76" s="202">
        <f>L77</f>
        <v>1</v>
      </c>
      <c r="N76" s="213">
        <f t="shared" si="0"/>
        <v>0</v>
      </c>
      <c r="O76" s="213">
        <f t="shared" si="0"/>
        <v>0</v>
      </c>
      <c r="P76" s="213">
        <f t="shared" si="1"/>
        <v>100</v>
      </c>
      <c r="Q76" s="213">
        <f t="shared" si="1"/>
        <v>100</v>
      </c>
    </row>
    <row r="77" spans="1:17" ht="15" hidden="1">
      <c r="A77" s="420" t="s">
        <v>201</v>
      </c>
      <c r="B77" s="420"/>
      <c r="C77" s="416" t="s">
        <v>245</v>
      </c>
      <c r="D77" s="416" t="s">
        <v>211</v>
      </c>
      <c r="E77" s="416" t="s">
        <v>236</v>
      </c>
      <c r="F77" s="416" t="s">
        <v>17</v>
      </c>
      <c r="G77" s="416" t="s">
        <v>202</v>
      </c>
      <c r="H77" s="454">
        <v>1</v>
      </c>
      <c r="I77" s="256">
        <v>1</v>
      </c>
      <c r="J77" s="198"/>
      <c r="K77" s="204">
        <v>1</v>
      </c>
      <c r="L77" s="204">
        <v>1</v>
      </c>
      <c r="N77" s="213">
        <f t="shared" si="0"/>
        <v>0</v>
      </c>
      <c r="O77" s="213">
        <f t="shared" si="0"/>
        <v>0</v>
      </c>
      <c r="P77" s="213">
        <f t="shared" si="1"/>
        <v>100</v>
      </c>
      <c r="Q77" s="213">
        <f t="shared" si="1"/>
        <v>100</v>
      </c>
    </row>
    <row r="78" spans="1:17" s="9" customFormat="1" ht="25.5" customHeight="1">
      <c r="A78" s="417" t="s">
        <v>47</v>
      </c>
      <c r="B78" s="417"/>
      <c r="C78" s="415" t="s">
        <v>245</v>
      </c>
      <c r="D78" s="415" t="s">
        <v>211</v>
      </c>
      <c r="E78" s="415" t="s">
        <v>87</v>
      </c>
      <c r="F78" s="415"/>
      <c r="G78" s="415"/>
      <c r="H78" s="455">
        <f>2!H82</f>
        <v>8.49</v>
      </c>
      <c r="I78" s="257">
        <f>I83+I79</f>
        <v>3.7</v>
      </c>
      <c r="J78" s="206"/>
      <c r="K78" s="205">
        <f>K83+K79</f>
        <v>3.6</v>
      </c>
      <c r="L78" s="205">
        <f>L83+L79</f>
        <v>3.6</v>
      </c>
      <c r="N78" s="213">
        <f t="shared" si="0"/>
        <v>4.890000000000001</v>
      </c>
      <c r="O78" s="213">
        <f t="shared" si="0"/>
        <v>0.10000000000000009</v>
      </c>
      <c r="P78" s="213">
        <f t="shared" si="1"/>
        <v>235.83333333333334</v>
      </c>
      <c r="Q78" s="213">
        <f t="shared" si="1"/>
        <v>102.77777777777779</v>
      </c>
    </row>
    <row r="79" spans="1:17" s="9" customFormat="1" ht="57" customHeight="1" hidden="1">
      <c r="A79" s="414" t="s">
        <v>55</v>
      </c>
      <c r="B79" s="414"/>
      <c r="C79" s="415" t="s">
        <v>245</v>
      </c>
      <c r="D79" s="415" t="s">
        <v>211</v>
      </c>
      <c r="E79" s="415" t="s">
        <v>87</v>
      </c>
      <c r="F79" s="415" t="s">
        <v>453</v>
      </c>
      <c r="G79" s="415"/>
      <c r="H79" s="455">
        <f>H81</f>
        <v>0</v>
      </c>
      <c r="I79" s="257">
        <f>I81</f>
        <v>0.7</v>
      </c>
      <c r="J79" s="206"/>
      <c r="K79" s="205">
        <f>K81</f>
        <v>0.6</v>
      </c>
      <c r="L79" s="205">
        <f>L81</f>
        <v>0.6</v>
      </c>
      <c r="N79" s="213">
        <f t="shared" si="0"/>
        <v>-0.6</v>
      </c>
      <c r="O79" s="213">
        <f t="shared" si="0"/>
        <v>0.09999999999999998</v>
      </c>
      <c r="P79" s="213">
        <f t="shared" si="1"/>
        <v>0</v>
      </c>
      <c r="Q79" s="213">
        <f t="shared" si="1"/>
        <v>116.66666666666667</v>
      </c>
    </row>
    <row r="80" spans="1:17" s="9" customFormat="1" ht="32.25" customHeight="1" hidden="1">
      <c r="A80" s="419" t="s">
        <v>452</v>
      </c>
      <c r="B80" s="419"/>
      <c r="C80" s="416" t="s">
        <v>245</v>
      </c>
      <c r="D80" s="416" t="s">
        <v>211</v>
      </c>
      <c r="E80" s="416" t="s">
        <v>87</v>
      </c>
      <c r="F80" s="416" t="s">
        <v>454</v>
      </c>
      <c r="G80" s="416"/>
      <c r="H80" s="454">
        <f>H81</f>
        <v>0</v>
      </c>
      <c r="I80" s="256">
        <f>I81</f>
        <v>0.7</v>
      </c>
      <c r="J80" s="206"/>
      <c r="K80" s="205">
        <f>K81</f>
        <v>0.6</v>
      </c>
      <c r="L80" s="205">
        <f>L81</f>
        <v>0.6</v>
      </c>
      <c r="N80" s="213">
        <f t="shared" si="0"/>
        <v>-0.6</v>
      </c>
      <c r="O80" s="213">
        <f t="shared" si="0"/>
        <v>0.09999999999999998</v>
      </c>
      <c r="P80" s="213">
        <f t="shared" si="1"/>
        <v>0</v>
      </c>
      <c r="Q80" s="213">
        <f t="shared" si="1"/>
        <v>116.66666666666667</v>
      </c>
    </row>
    <row r="81" spans="1:17" s="9" customFormat="1" ht="78" hidden="1">
      <c r="A81" s="113" t="s">
        <v>317</v>
      </c>
      <c r="B81" s="113"/>
      <c r="C81" s="416" t="s">
        <v>245</v>
      </c>
      <c r="D81" s="416" t="s">
        <v>211</v>
      </c>
      <c r="E81" s="416" t="s">
        <v>87</v>
      </c>
      <c r="F81" s="416" t="s">
        <v>455</v>
      </c>
      <c r="G81" s="415"/>
      <c r="H81" s="454">
        <f>H82</f>
        <v>0</v>
      </c>
      <c r="I81" s="256">
        <f>I82</f>
        <v>0.7</v>
      </c>
      <c r="J81" s="206"/>
      <c r="K81" s="205">
        <f>K82</f>
        <v>0.6</v>
      </c>
      <c r="L81" s="205">
        <f>L82</f>
        <v>0.6</v>
      </c>
      <c r="N81" s="213">
        <f t="shared" si="0"/>
        <v>-0.6</v>
      </c>
      <c r="O81" s="213">
        <f t="shared" si="0"/>
        <v>0.09999999999999998</v>
      </c>
      <c r="P81" s="213">
        <f t="shared" si="1"/>
        <v>0</v>
      </c>
      <c r="Q81" s="213">
        <f t="shared" si="1"/>
        <v>116.66666666666667</v>
      </c>
    </row>
    <row r="82" spans="1:17" s="9" customFormat="1" ht="30.75" hidden="1">
      <c r="A82" s="420" t="s">
        <v>319</v>
      </c>
      <c r="B82" s="420"/>
      <c r="C82" s="416" t="s">
        <v>245</v>
      </c>
      <c r="D82" s="416" t="s">
        <v>211</v>
      </c>
      <c r="E82" s="416" t="s">
        <v>87</v>
      </c>
      <c r="F82" s="416" t="s">
        <v>455</v>
      </c>
      <c r="G82" s="416" t="s">
        <v>215</v>
      </c>
      <c r="H82" s="454">
        <v>0</v>
      </c>
      <c r="I82" s="256">
        <v>0.7</v>
      </c>
      <c r="J82" s="206"/>
      <c r="K82" s="204">
        <v>0.6</v>
      </c>
      <c r="L82" s="204">
        <v>0.6</v>
      </c>
      <c r="N82" s="213">
        <f t="shared" si="0"/>
        <v>-0.6</v>
      </c>
      <c r="O82" s="213">
        <f t="shared" si="0"/>
        <v>0.09999999999999998</v>
      </c>
      <c r="P82" s="213">
        <f t="shared" si="1"/>
        <v>0</v>
      </c>
      <c r="Q82" s="213">
        <f t="shared" si="1"/>
        <v>116.66666666666667</v>
      </c>
    </row>
    <row r="83" spans="1:17" s="9" customFormat="1" ht="46.5" hidden="1">
      <c r="A83" s="414" t="s">
        <v>57</v>
      </c>
      <c r="B83" s="414"/>
      <c r="C83" s="415" t="s">
        <v>245</v>
      </c>
      <c r="D83" s="415" t="s">
        <v>211</v>
      </c>
      <c r="E83" s="415" t="s">
        <v>87</v>
      </c>
      <c r="F83" s="415" t="s">
        <v>399</v>
      </c>
      <c r="G83" s="415"/>
      <c r="H83" s="455">
        <f>H84+H89</f>
        <v>8</v>
      </c>
      <c r="I83" s="257">
        <f>I84+I89</f>
        <v>3</v>
      </c>
      <c r="J83" s="206"/>
      <c r="K83" s="205">
        <f>K84+K89</f>
        <v>3</v>
      </c>
      <c r="L83" s="205">
        <f>L84+L89</f>
        <v>3</v>
      </c>
      <c r="N83" s="213">
        <f t="shared" si="0"/>
        <v>5</v>
      </c>
      <c r="O83" s="213">
        <f t="shared" si="0"/>
        <v>0</v>
      </c>
      <c r="P83" s="213">
        <f t="shared" si="1"/>
        <v>266.66666666666663</v>
      </c>
      <c r="Q83" s="213">
        <f t="shared" si="1"/>
        <v>100</v>
      </c>
    </row>
    <row r="84" spans="1:17" s="9" customFormat="1" ht="30.75" hidden="1">
      <c r="A84" s="414" t="s">
        <v>59</v>
      </c>
      <c r="B84" s="414"/>
      <c r="C84" s="415" t="s">
        <v>245</v>
      </c>
      <c r="D84" s="415" t="s">
        <v>211</v>
      </c>
      <c r="E84" s="415" t="s">
        <v>87</v>
      </c>
      <c r="F84" s="415" t="s">
        <v>94</v>
      </c>
      <c r="G84" s="415"/>
      <c r="H84" s="455">
        <v>5</v>
      </c>
      <c r="I84" s="257">
        <f>I85</f>
        <v>0</v>
      </c>
      <c r="J84" s="206"/>
      <c r="K84" s="205">
        <f>K85</f>
        <v>0</v>
      </c>
      <c r="L84" s="205">
        <f>L85</f>
        <v>0</v>
      </c>
      <c r="N84" s="213">
        <f t="shared" si="0"/>
        <v>5</v>
      </c>
      <c r="O84" s="213">
        <f t="shared" si="0"/>
        <v>0</v>
      </c>
      <c r="P84" s="213" t="e">
        <f t="shared" si="1"/>
        <v>#DIV/0!</v>
      </c>
      <c r="Q84" s="213" t="e">
        <f t="shared" si="1"/>
        <v>#DIV/0!</v>
      </c>
    </row>
    <row r="85" spans="1:17" ht="30.75" hidden="1">
      <c r="A85" s="420" t="s">
        <v>200</v>
      </c>
      <c r="B85" s="420"/>
      <c r="C85" s="416" t="s">
        <v>245</v>
      </c>
      <c r="D85" s="416" t="s">
        <v>211</v>
      </c>
      <c r="E85" s="416" t="s">
        <v>87</v>
      </c>
      <c r="F85" s="416" t="s">
        <v>94</v>
      </c>
      <c r="G85" s="416" t="s">
        <v>215</v>
      </c>
      <c r="H85" s="454">
        <v>5</v>
      </c>
      <c r="I85" s="256"/>
      <c r="J85" s="198"/>
      <c r="K85" s="204"/>
      <c r="L85" s="204"/>
      <c r="N85" s="213">
        <f t="shared" si="0"/>
        <v>5</v>
      </c>
      <c r="O85" s="213">
        <f t="shared" si="0"/>
        <v>0</v>
      </c>
      <c r="P85" s="213" t="e">
        <f t="shared" si="1"/>
        <v>#DIV/0!</v>
      </c>
      <c r="Q85" s="213" t="e">
        <f t="shared" si="1"/>
        <v>#DIV/0!</v>
      </c>
    </row>
    <row r="86" spans="1:17" ht="15" hidden="1">
      <c r="A86" s="420" t="s">
        <v>54</v>
      </c>
      <c r="B86" s="420"/>
      <c r="C86" s="416" t="s">
        <v>245</v>
      </c>
      <c r="D86" s="416" t="s">
        <v>211</v>
      </c>
      <c r="E86" s="416" t="s">
        <v>87</v>
      </c>
      <c r="F86" s="416" t="s">
        <v>60</v>
      </c>
      <c r="G86" s="416" t="s">
        <v>215</v>
      </c>
      <c r="H86" s="454"/>
      <c r="I86" s="256"/>
      <c r="J86" s="198"/>
      <c r="K86" s="204"/>
      <c r="L86" s="204"/>
      <c r="N86" s="213">
        <f t="shared" si="0"/>
        <v>0</v>
      </c>
      <c r="O86" s="213">
        <f t="shared" si="0"/>
        <v>0</v>
      </c>
      <c r="P86" s="213" t="e">
        <f t="shared" si="1"/>
        <v>#DIV/0!</v>
      </c>
      <c r="Q86" s="213" t="e">
        <f t="shared" si="1"/>
        <v>#DIV/0!</v>
      </c>
    </row>
    <row r="87" spans="1:17" ht="15" hidden="1">
      <c r="A87" s="420" t="s">
        <v>225</v>
      </c>
      <c r="B87" s="420"/>
      <c r="C87" s="416" t="s">
        <v>245</v>
      </c>
      <c r="D87" s="416" t="s">
        <v>211</v>
      </c>
      <c r="E87" s="416" t="s">
        <v>87</v>
      </c>
      <c r="F87" s="416" t="s">
        <v>60</v>
      </c>
      <c r="G87" s="416" t="s">
        <v>215</v>
      </c>
      <c r="H87" s="454"/>
      <c r="I87" s="256"/>
      <c r="J87" s="198"/>
      <c r="K87" s="204"/>
      <c r="L87" s="204"/>
      <c r="N87" s="213">
        <f t="shared" si="0"/>
        <v>0</v>
      </c>
      <c r="O87" s="213">
        <f t="shared" si="0"/>
        <v>0</v>
      </c>
      <c r="P87" s="213" t="e">
        <f t="shared" si="1"/>
        <v>#DIV/0!</v>
      </c>
      <c r="Q87" s="213" t="e">
        <f t="shared" si="1"/>
        <v>#DIV/0!</v>
      </c>
    </row>
    <row r="88" spans="1:17" ht="15" hidden="1">
      <c r="A88" s="420" t="s">
        <v>230</v>
      </c>
      <c r="B88" s="420"/>
      <c r="C88" s="416" t="s">
        <v>245</v>
      </c>
      <c r="D88" s="416" t="s">
        <v>211</v>
      </c>
      <c r="E88" s="416" t="s">
        <v>87</v>
      </c>
      <c r="F88" s="416" t="s">
        <v>60</v>
      </c>
      <c r="G88" s="416" t="s">
        <v>215</v>
      </c>
      <c r="H88" s="454"/>
      <c r="I88" s="256"/>
      <c r="J88" s="198"/>
      <c r="K88" s="204"/>
      <c r="L88" s="204"/>
      <c r="N88" s="213">
        <f t="shared" si="0"/>
        <v>0</v>
      </c>
      <c r="O88" s="213">
        <f t="shared" si="0"/>
        <v>0</v>
      </c>
      <c r="P88" s="213" t="e">
        <f t="shared" si="1"/>
        <v>#DIV/0!</v>
      </c>
      <c r="Q88" s="213" t="e">
        <f t="shared" si="1"/>
        <v>#DIV/0!</v>
      </c>
    </row>
    <row r="89" spans="1:17" s="9" customFormat="1" ht="30.75" hidden="1">
      <c r="A89" s="414" t="s">
        <v>69</v>
      </c>
      <c r="B89" s="414"/>
      <c r="C89" s="415" t="s">
        <v>245</v>
      </c>
      <c r="D89" s="415" t="s">
        <v>211</v>
      </c>
      <c r="E89" s="415" t="s">
        <v>87</v>
      </c>
      <c r="F89" s="415" t="s">
        <v>400</v>
      </c>
      <c r="G89" s="415"/>
      <c r="H89" s="455">
        <f>H90</f>
        <v>3</v>
      </c>
      <c r="I89" s="257">
        <f>I90</f>
        <v>3</v>
      </c>
      <c r="J89" s="206"/>
      <c r="K89" s="205">
        <f>K90</f>
        <v>3</v>
      </c>
      <c r="L89" s="205">
        <f>L90</f>
        <v>3</v>
      </c>
      <c r="N89" s="213">
        <f t="shared" si="0"/>
        <v>0</v>
      </c>
      <c r="O89" s="213">
        <f t="shared" si="0"/>
        <v>0</v>
      </c>
      <c r="P89" s="213">
        <f t="shared" si="1"/>
        <v>100</v>
      </c>
      <c r="Q89" s="213">
        <f t="shared" si="1"/>
        <v>100</v>
      </c>
    </row>
    <row r="90" spans="1:17" ht="15" customHeight="1" hidden="1">
      <c r="A90" s="420" t="s">
        <v>61</v>
      </c>
      <c r="B90" s="420"/>
      <c r="C90" s="416" t="s">
        <v>245</v>
      </c>
      <c r="D90" s="416" t="s">
        <v>211</v>
      </c>
      <c r="E90" s="416" t="s">
        <v>87</v>
      </c>
      <c r="F90" s="416" t="s">
        <v>401</v>
      </c>
      <c r="G90" s="416"/>
      <c r="H90" s="454">
        <f>H92+H96</f>
        <v>3</v>
      </c>
      <c r="I90" s="256">
        <f>I92+I96</f>
        <v>3</v>
      </c>
      <c r="J90" s="198"/>
      <c r="K90" s="204">
        <f>K92+K96</f>
        <v>3</v>
      </c>
      <c r="L90" s="204">
        <f>L92+L96</f>
        <v>3</v>
      </c>
      <c r="N90" s="213">
        <f t="shared" si="0"/>
        <v>0</v>
      </c>
      <c r="O90" s="213">
        <f t="shared" si="0"/>
        <v>0</v>
      </c>
      <c r="P90" s="213">
        <f t="shared" si="1"/>
        <v>100</v>
      </c>
      <c r="Q90" s="213">
        <f t="shared" si="1"/>
        <v>100</v>
      </c>
    </row>
    <row r="91" spans="1:17" ht="30.75" hidden="1">
      <c r="A91" s="420" t="s">
        <v>256</v>
      </c>
      <c r="B91" s="420"/>
      <c r="C91" s="416" t="s">
        <v>245</v>
      </c>
      <c r="D91" s="416" t="s">
        <v>211</v>
      </c>
      <c r="E91" s="416" t="s">
        <v>87</v>
      </c>
      <c r="F91" s="416" t="s">
        <v>257</v>
      </c>
      <c r="G91" s="416"/>
      <c r="H91" s="454">
        <f>H96</f>
        <v>3</v>
      </c>
      <c r="I91" s="256">
        <f>I96</f>
        <v>3</v>
      </c>
      <c r="J91" s="198"/>
      <c r="K91" s="204">
        <f>K96</f>
        <v>3</v>
      </c>
      <c r="L91" s="204">
        <f>L96</f>
        <v>3</v>
      </c>
      <c r="N91" s="213">
        <f t="shared" si="0"/>
        <v>0</v>
      </c>
      <c r="O91" s="213">
        <f t="shared" si="0"/>
        <v>0</v>
      </c>
      <c r="P91" s="213">
        <f t="shared" si="1"/>
        <v>100</v>
      </c>
      <c r="Q91" s="213">
        <f t="shared" si="1"/>
        <v>100</v>
      </c>
    </row>
    <row r="92" spans="1:17" ht="30.75" hidden="1">
      <c r="A92" s="419" t="s">
        <v>200</v>
      </c>
      <c r="B92" s="419"/>
      <c r="C92" s="416" t="s">
        <v>245</v>
      </c>
      <c r="D92" s="416" t="s">
        <v>211</v>
      </c>
      <c r="E92" s="416" t="s">
        <v>87</v>
      </c>
      <c r="F92" s="416" t="s">
        <v>257</v>
      </c>
      <c r="G92" s="416" t="s">
        <v>215</v>
      </c>
      <c r="H92" s="452"/>
      <c r="I92" s="51"/>
      <c r="J92" s="198"/>
      <c r="K92" s="202"/>
      <c r="L92" s="202"/>
      <c r="N92" s="213">
        <f t="shared" si="0"/>
        <v>0</v>
      </c>
      <c r="O92" s="213">
        <f t="shared" si="0"/>
        <v>0</v>
      </c>
      <c r="P92" s="213" t="e">
        <f t="shared" si="1"/>
        <v>#DIV/0!</v>
      </c>
      <c r="Q92" s="213" t="e">
        <f t="shared" si="1"/>
        <v>#DIV/0!</v>
      </c>
    </row>
    <row r="93" spans="1:17" ht="15" hidden="1">
      <c r="A93" s="419" t="s">
        <v>54</v>
      </c>
      <c r="B93" s="419"/>
      <c r="C93" s="416" t="s">
        <v>245</v>
      </c>
      <c r="D93" s="416" t="s">
        <v>211</v>
      </c>
      <c r="E93" s="416" t="s">
        <v>87</v>
      </c>
      <c r="F93" s="416" t="s">
        <v>257</v>
      </c>
      <c r="G93" s="416" t="s">
        <v>215</v>
      </c>
      <c r="H93" s="454">
        <v>45</v>
      </c>
      <c r="I93" s="256">
        <v>45</v>
      </c>
      <c r="J93" s="198"/>
      <c r="K93" s="204">
        <v>45</v>
      </c>
      <c r="L93" s="204">
        <v>45</v>
      </c>
      <c r="N93" s="213">
        <f t="shared" si="0"/>
        <v>0</v>
      </c>
      <c r="O93" s="213">
        <f t="shared" si="0"/>
        <v>0</v>
      </c>
      <c r="P93" s="213">
        <f t="shared" si="1"/>
        <v>100</v>
      </c>
      <c r="Q93" s="213">
        <f t="shared" si="1"/>
        <v>100</v>
      </c>
    </row>
    <row r="94" spans="1:17" ht="15" hidden="1">
      <c r="A94" s="420" t="s">
        <v>225</v>
      </c>
      <c r="B94" s="420"/>
      <c r="C94" s="416" t="s">
        <v>245</v>
      </c>
      <c r="D94" s="416" t="s">
        <v>211</v>
      </c>
      <c r="E94" s="416" t="s">
        <v>87</v>
      </c>
      <c r="F94" s="416" t="s">
        <v>257</v>
      </c>
      <c r="G94" s="416" t="s">
        <v>215</v>
      </c>
      <c r="H94" s="454">
        <v>45</v>
      </c>
      <c r="I94" s="256">
        <v>45</v>
      </c>
      <c r="J94" s="198"/>
      <c r="K94" s="204">
        <v>45</v>
      </c>
      <c r="L94" s="204">
        <v>45</v>
      </c>
      <c r="N94" s="213">
        <f t="shared" si="0"/>
        <v>0</v>
      </c>
      <c r="O94" s="213">
        <f t="shared" si="0"/>
        <v>0</v>
      </c>
      <c r="P94" s="213">
        <f t="shared" si="1"/>
        <v>100</v>
      </c>
      <c r="Q94" s="213">
        <f t="shared" si="1"/>
        <v>100</v>
      </c>
    </row>
    <row r="95" spans="1:17" ht="15" hidden="1">
      <c r="A95" s="424" t="s">
        <v>230</v>
      </c>
      <c r="B95" s="424"/>
      <c r="C95" s="416" t="s">
        <v>245</v>
      </c>
      <c r="D95" s="416" t="s">
        <v>211</v>
      </c>
      <c r="E95" s="416" t="s">
        <v>87</v>
      </c>
      <c r="F95" s="416" t="s">
        <v>257</v>
      </c>
      <c r="G95" s="416" t="s">
        <v>215</v>
      </c>
      <c r="H95" s="454">
        <v>45</v>
      </c>
      <c r="I95" s="256">
        <v>45</v>
      </c>
      <c r="J95" s="198"/>
      <c r="K95" s="204">
        <v>45</v>
      </c>
      <c r="L95" s="204">
        <v>45</v>
      </c>
      <c r="N95" s="213">
        <f t="shared" si="0"/>
        <v>0</v>
      </c>
      <c r="O95" s="213">
        <f t="shared" si="0"/>
        <v>0</v>
      </c>
      <c r="P95" s="213">
        <f t="shared" si="1"/>
        <v>100</v>
      </c>
      <c r="Q95" s="213">
        <f t="shared" si="1"/>
        <v>100</v>
      </c>
    </row>
    <row r="96" spans="1:17" ht="15" hidden="1">
      <c r="A96" s="420" t="s">
        <v>201</v>
      </c>
      <c r="B96" s="420"/>
      <c r="C96" s="416" t="s">
        <v>245</v>
      </c>
      <c r="D96" s="416" t="s">
        <v>211</v>
      </c>
      <c r="E96" s="416" t="s">
        <v>87</v>
      </c>
      <c r="F96" s="416" t="s">
        <v>257</v>
      </c>
      <c r="G96" s="416" t="s">
        <v>202</v>
      </c>
      <c r="H96" s="454">
        <v>3</v>
      </c>
      <c r="I96" s="256">
        <v>3</v>
      </c>
      <c r="J96" s="198"/>
      <c r="K96" s="204">
        <v>3</v>
      </c>
      <c r="L96" s="204">
        <v>3</v>
      </c>
      <c r="N96" s="213">
        <f t="shared" si="0"/>
        <v>0</v>
      </c>
      <c r="O96" s="213">
        <f t="shared" si="0"/>
        <v>0</v>
      </c>
      <c r="P96" s="213">
        <f t="shared" si="1"/>
        <v>100</v>
      </c>
      <c r="Q96" s="213">
        <f t="shared" si="1"/>
        <v>100</v>
      </c>
    </row>
    <row r="97" spans="1:17" ht="15" hidden="1">
      <c r="A97" s="424" t="s">
        <v>54</v>
      </c>
      <c r="B97" s="424"/>
      <c r="C97" s="416" t="s">
        <v>245</v>
      </c>
      <c r="D97" s="416" t="s">
        <v>211</v>
      </c>
      <c r="E97" s="416" t="s">
        <v>87</v>
      </c>
      <c r="F97" s="416" t="s">
        <v>257</v>
      </c>
      <c r="G97" s="416" t="s">
        <v>202</v>
      </c>
      <c r="H97" s="454">
        <v>1</v>
      </c>
      <c r="I97" s="256">
        <v>1</v>
      </c>
      <c r="J97" s="198"/>
      <c r="K97" s="204">
        <v>1</v>
      </c>
      <c r="L97" s="204">
        <v>1</v>
      </c>
      <c r="N97" s="213">
        <f t="shared" si="0"/>
        <v>0</v>
      </c>
      <c r="O97" s="213">
        <f t="shared" si="0"/>
        <v>0</v>
      </c>
      <c r="P97" s="213">
        <f t="shared" si="1"/>
        <v>100</v>
      </c>
      <c r="Q97" s="213">
        <f t="shared" si="1"/>
        <v>100</v>
      </c>
    </row>
    <row r="98" spans="1:17" ht="15" hidden="1">
      <c r="A98" s="424" t="s">
        <v>231</v>
      </c>
      <c r="B98" s="424"/>
      <c r="C98" s="416" t="s">
        <v>245</v>
      </c>
      <c r="D98" s="416" t="s">
        <v>211</v>
      </c>
      <c r="E98" s="416" t="s">
        <v>87</v>
      </c>
      <c r="F98" s="416" t="s">
        <v>257</v>
      </c>
      <c r="G98" s="416" t="s">
        <v>215</v>
      </c>
      <c r="H98" s="454">
        <v>1</v>
      </c>
      <c r="I98" s="256">
        <v>1</v>
      </c>
      <c r="J98" s="198"/>
      <c r="K98" s="204">
        <v>1</v>
      </c>
      <c r="L98" s="204">
        <v>1</v>
      </c>
      <c r="N98" s="213">
        <f aca="true" t="shared" si="3" ref="N98:O165">H98-K98</f>
        <v>0</v>
      </c>
      <c r="O98" s="213">
        <f t="shared" si="3"/>
        <v>0</v>
      </c>
      <c r="P98" s="213">
        <f aca="true" t="shared" si="4" ref="P98:Q165">H98/K98*100</f>
        <v>100</v>
      </c>
      <c r="Q98" s="213">
        <f t="shared" si="4"/>
        <v>100</v>
      </c>
    </row>
    <row r="99" spans="1:17" s="9" customFormat="1" ht="21.75" customHeight="1">
      <c r="A99" s="414" t="s">
        <v>14</v>
      </c>
      <c r="B99" s="414"/>
      <c r="C99" s="415" t="s">
        <v>245</v>
      </c>
      <c r="D99" s="415" t="s">
        <v>212</v>
      </c>
      <c r="E99" s="415"/>
      <c r="F99" s="415"/>
      <c r="G99" s="415"/>
      <c r="H99" s="455">
        <f>H100</f>
        <v>137.3</v>
      </c>
      <c r="I99" s="257">
        <f>I100</f>
        <v>115.1</v>
      </c>
      <c r="J99" s="206"/>
      <c r="K99" s="205">
        <f>K100</f>
        <v>93.39999999999999</v>
      </c>
      <c r="L99" s="205">
        <f>L100</f>
        <v>93.39999999999999</v>
      </c>
      <c r="N99" s="213">
        <f t="shared" si="3"/>
        <v>43.90000000000002</v>
      </c>
      <c r="O99" s="213">
        <f t="shared" si="3"/>
        <v>21.700000000000003</v>
      </c>
      <c r="P99" s="213">
        <f t="shared" si="4"/>
        <v>147.00214132762315</v>
      </c>
      <c r="Q99" s="213">
        <f t="shared" si="4"/>
        <v>123.23340471092077</v>
      </c>
    </row>
    <row r="100" spans="1:17" ht="21" customHeight="1">
      <c r="A100" s="420" t="s">
        <v>77</v>
      </c>
      <c r="B100" s="420"/>
      <c r="C100" s="416" t="s">
        <v>245</v>
      </c>
      <c r="D100" s="416" t="s">
        <v>212</v>
      </c>
      <c r="E100" s="416" t="s">
        <v>222</v>
      </c>
      <c r="F100" s="416"/>
      <c r="G100" s="416"/>
      <c r="H100" s="454">
        <v>137.3</v>
      </c>
      <c r="I100" s="256">
        <f>I101</f>
        <v>115.1</v>
      </c>
      <c r="J100" s="198"/>
      <c r="K100" s="204">
        <f>K101</f>
        <v>93.39999999999999</v>
      </c>
      <c r="L100" s="204">
        <f>L101</f>
        <v>93.39999999999999</v>
      </c>
      <c r="N100" s="213">
        <f t="shared" si="3"/>
        <v>43.90000000000002</v>
      </c>
      <c r="O100" s="213">
        <f t="shared" si="3"/>
        <v>21.700000000000003</v>
      </c>
      <c r="P100" s="213">
        <f t="shared" si="4"/>
        <v>147.00214132762315</v>
      </c>
      <c r="Q100" s="213">
        <f t="shared" si="4"/>
        <v>123.23340471092077</v>
      </c>
    </row>
    <row r="101" spans="1:17" ht="30.75" hidden="1">
      <c r="A101" s="420" t="s">
        <v>52</v>
      </c>
      <c r="B101" s="420"/>
      <c r="C101" s="416" t="s">
        <v>245</v>
      </c>
      <c r="D101" s="416" t="s">
        <v>212</v>
      </c>
      <c r="E101" s="416" t="s">
        <v>222</v>
      </c>
      <c r="F101" s="415" t="s">
        <v>453</v>
      </c>
      <c r="G101" s="416"/>
      <c r="H101" s="452">
        <f>H103+H122</f>
        <v>142.9</v>
      </c>
      <c r="I101" s="51">
        <f>I103</f>
        <v>115.1</v>
      </c>
      <c r="J101" s="198"/>
      <c r="K101" s="202">
        <f>K103</f>
        <v>93.39999999999999</v>
      </c>
      <c r="L101" s="202">
        <f>L103</f>
        <v>93.39999999999999</v>
      </c>
      <c r="N101" s="213">
        <f t="shared" si="3"/>
        <v>49.500000000000014</v>
      </c>
      <c r="O101" s="213">
        <f t="shared" si="3"/>
        <v>21.700000000000003</v>
      </c>
      <c r="P101" s="213">
        <f t="shared" si="4"/>
        <v>152.9978586723769</v>
      </c>
      <c r="Q101" s="213">
        <f t="shared" si="4"/>
        <v>123.23340471092077</v>
      </c>
    </row>
    <row r="102" spans="1:17" ht="29.25" customHeight="1" hidden="1">
      <c r="A102" s="421" t="s">
        <v>95</v>
      </c>
      <c r="B102" s="421"/>
      <c r="C102" s="416" t="s">
        <v>245</v>
      </c>
      <c r="D102" s="416" t="s">
        <v>212</v>
      </c>
      <c r="E102" s="416" t="s">
        <v>222</v>
      </c>
      <c r="F102" s="416" t="s">
        <v>454</v>
      </c>
      <c r="G102" s="416"/>
      <c r="H102" s="452">
        <f>H103</f>
        <v>126.1</v>
      </c>
      <c r="I102" s="51">
        <f>I103</f>
        <v>115.1</v>
      </c>
      <c r="J102" s="198"/>
      <c r="K102" s="202">
        <f>K103</f>
        <v>93.39999999999999</v>
      </c>
      <c r="L102" s="202">
        <f>L103</f>
        <v>93.39999999999999</v>
      </c>
      <c r="N102" s="213">
        <f t="shared" si="3"/>
        <v>32.7</v>
      </c>
      <c r="O102" s="213">
        <f t="shared" si="3"/>
        <v>21.700000000000003</v>
      </c>
      <c r="P102" s="213">
        <f t="shared" si="4"/>
        <v>135.01070663811564</v>
      </c>
      <c r="Q102" s="213">
        <f t="shared" si="4"/>
        <v>123.23340471092077</v>
      </c>
    </row>
    <row r="103" spans="1:17" ht="30.75" hidden="1">
      <c r="A103" s="420" t="s">
        <v>290</v>
      </c>
      <c r="B103" s="420"/>
      <c r="C103" s="416" t="s">
        <v>245</v>
      </c>
      <c r="D103" s="416" t="s">
        <v>212</v>
      </c>
      <c r="E103" s="416" t="s">
        <v>222</v>
      </c>
      <c r="F103" s="416" t="s">
        <v>457</v>
      </c>
      <c r="G103" s="416"/>
      <c r="H103" s="454">
        <f>H104+H109</f>
        <v>126.1</v>
      </c>
      <c r="I103" s="256">
        <f>I104+I109</f>
        <v>115.1</v>
      </c>
      <c r="J103" s="198"/>
      <c r="K103" s="204">
        <f>K104+K109</f>
        <v>93.39999999999999</v>
      </c>
      <c r="L103" s="204">
        <f>L104+L109</f>
        <v>93.39999999999999</v>
      </c>
      <c r="N103" s="213">
        <f t="shared" si="3"/>
        <v>32.7</v>
      </c>
      <c r="O103" s="213">
        <f t="shared" si="3"/>
        <v>21.700000000000003</v>
      </c>
      <c r="P103" s="213">
        <f t="shared" si="4"/>
        <v>135.01070663811564</v>
      </c>
      <c r="Q103" s="213">
        <f t="shared" si="4"/>
        <v>123.23340471092077</v>
      </c>
    </row>
    <row r="104" spans="1:17" ht="62.25" hidden="1">
      <c r="A104" s="419" t="s">
        <v>198</v>
      </c>
      <c r="B104" s="419"/>
      <c r="C104" s="416" t="s">
        <v>245</v>
      </c>
      <c r="D104" s="416" t="s">
        <v>212</v>
      </c>
      <c r="E104" s="416" t="s">
        <v>222</v>
      </c>
      <c r="F104" s="416" t="s">
        <v>457</v>
      </c>
      <c r="G104" s="416" t="s">
        <v>199</v>
      </c>
      <c r="H104" s="454">
        <v>126.1</v>
      </c>
      <c r="I104" s="256">
        <v>114.6</v>
      </c>
      <c r="J104" s="198"/>
      <c r="K104" s="204">
        <v>89.1</v>
      </c>
      <c r="L104" s="204">
        <v>89.1</v>
      </c>
      <c r="N104" s="213">
        <f t="shared" si="3"/>
        <v>37</v>
      </c>
      <c r="O104" s="213">
        <f t="shared" si="3"/>
        <v>25.5</v>
      </c>
      <c r="P104" s="213">
        <f t="shared" si="4"/>
        <v>141.5263748597082</v>
      </c>
      <c r="Q104" s="213">
        <f t="shared" si="4"/>
        <v>128.6195286195286</v>
      </c>
    </row>
    <row r="105" spans="1:17" ht="15" hidden="1">
      <c r="A105" s="420" t="s">
        <v>54</v>
      </c>
      <c r="B105" s="420"/>
      <c r="C105" s="416" t="s">
        <v>245</v>
      </c>
      <c r="D105" s="416" t="s">
        <v>212</v>
      </c>
      <c r="E105" s="416" t="s">
        <v>222</v>
      </c>
      <c r="F105" s="416" t="s">
        <v>457</v>
      </c>
      <c r="G105" s="416" t="s">
        <v>199</v>
      </c>
      <c r="H105" s="454">
        <v>78.1</v>
      </c>
      <c r="I105" s="256">
        <v>78.1</v>
      </c>
      <c r="J105" s="198"/>
      <c r="K105" s="204">
        <v>78.1</v>
      </c>
      <c r="L105" s="204">
        <v>78.1</v>
      </c>
      <c r="N105" s="213">
        <f t="shared" si="3"/>
        <v>0</v>
      </c>
      <c r="O105" s="213">
        <f t="shared" si="3"/>
        <v>0</v>
      </c>
      <c r="P105" s="213">
        <f t="shared" si="4"/>
        <v>100</v>
      </c>
      <c r="Q105" s="213">
        <f t="shared" si="4"/>
        <v>100</v>
      </c>
    </row>
    <row r="106" spans="1:17" ht="15" hidden="1">
      <c r="A106" s="419" t="s">
        <v>216</v>
      </c>
      <c r="B106" s="419"/>
      <c r="C106" s="416" t="s">
        <v>245</v>
      </c>
      <c r="D106" s="416" t="s">
        <v>212</v>
      </c>
      <c r="E106" s="416" t="s">
        <v>222</v>
      </c>
      <c r="F106" s="416" t="s">
        <v>457</v>
      </c>
      <c r="G106" s="416" t="s">
        <v>199</v>
      </c>
      <c r="H106" s="452">
        <v>78.1</v>
      </c>
      <c r="I106" s="51">
        <v>78.1</v>
      </c>
      <c r="J106" s="198"/>
      <c r="K106" s="202">
        <v>78.1</v>
      </c>
      <c r="L106" s="202">
        <v>78.1</v>
      </c>
      <c r="N106" s="213">
        <f t="shared" si="3"/>
        <v>0</v>
      </c>
      <c r="O106" s="213">
        <f t="shared" si="3"/>
        <v>0</v>
      </c>
      <c r="P106" s="213">
        <f t="shared" si="4"/>
        <v>100</v>
      </c>
      <c r="Q106" s="213">
        <f t="shared" si="4"/>
        <v>100</v>
      </c>
    </row>
    <row r="107" spans="1:17" ht="15" hidden="1">
      <c r="A107" s="420" t="s">
        <v>217</v>
      </c>
      <c r="B107" s="420"/>
      <c r="C107" s="416" t="s">
        <v>245</v>
      </c>
      <c r="D107" s="416" t="s">
        <v>212</v>
      </c>
      <c r="E107" s="416" t="s">
        <v>222</v>
      </c>
      <c r="F107" s="416" t="s">
        <v>457</v>
      </c>
      <c r="G107" s="416" t="s">
        <v>199</v>
      </c>
      <c r="H107" s="454">
        <v>60</v>
      </c>
      <c r="I107" s="256">
        <v>60</v>
      </c>
      <c r="J107" s="198"/>
      <c r="K107" s="204">
        <v>60</v>
      </c>
      <c r="L107" s="204">
        <v>60</v>
      </c>
      <c r="N107" s="213">
        <f t="shared" si="3"/>
        <v>0</v>
      </c>
      <c r="O107" s="213">
        <f t="shared" si="3"/>
        <v>0</v>
      </c>
      <c r="P107" s="213">
        <f t="shared" si="4"/>
        <v>100</v>
      </c>
      <c r="Q107" s="213">
        <f t="shared" si="4"/>
        <v>100</v>
      </c>
    </row>
    <row r="108" spans="1:17" ht="15" hidden="1">
      <c r="A108" s="419" t="s">
        <v>218</v>
      </c>
      <c r="B108" s="419"/>
      <c r="C108" s="416" t="s">
        <v>245</v>
      </c>
      <c r="D108" s="416" t="s">
        <v>212</v>
      </c>
      <c r="E108" s="416" t="s">
        <v>222</v>
      </c>
      <c r="F108" s="416" t="s">
        <v>457</v>
      </c>
      <c r="G108" s="416" t="s">
        <v>199</v>
      </c>
      <c r="H108" s="454">
        <v>18.1</v>
      </c>
      <c r="I108" s="256">
        <v>18.1</v>
      </c>
      <c r="J108" s="198"/>
      <c r="K108" s="204">
        <v>18.1</v>
      </c>
      <c r="L108" s="204">
        <v>18.1</v>
      </c>
      <c r="N108" s="213">
        <f t="shared" si="3"/>
        <v>0</v>
      </c>
      <c r="O108" s="213">
        <f t="shared" si="3"/>
        <v>0</v>
      </c>
      <c r="P108" s="213">
        <f t="shared" si="4"/>
        <v>100</v>
      </c>
      <c r="Q108" s="213">
        <f t="shared" si="4"/>
        <v>100</v>
      </c>
    </row>
    <row r="109" spans="1:17" ht="30.75" hidden="1">
      <c r="A109" s="420" t="s">
        <v>319</v>
      </c>
      <c r="B109" s="420"/>
      <c r="C109" s="416" t="s">
        <v>245</v>
      </c>
      <c r="D109" s="416" t="s">
        <v>212</v>
      </c>
      <c r="E109" s="416" t="s">
        <v>222</v>
      </c>
      <c r="F109" s="416" t="s">
        <v>457</v>
      </c>
      <c r="G109" s="416" t="s">
        <v>215</v>
      </c>
      <c r="H109" s="454"/>
      <c r="I109" s="256">
        <v>0.5</v>
      </c>
      <c r="J109" s="209"/>
      <c r="K109" s="204">
        <v>4.3</v>
      </c>
      <c r="L109" s="204">
        <v>4.3</v>
      </c>
      <c r="N109" s="213">
        <f t="shared" si="3"/>
        <v>-4.3</v>
      </c>
      <c r="O109" s="213">
        <f t="shared" si="3"/>
        <v>-3.8</v>
      </c>
      <c r="P109" s="213">
        <f t="shared" si="4"/>
        <v>0</v>
      </c>
      <c r="Q109" s="213">
        <f t="shared" si="4"/>
        <v>11.627906976744185</v>
      </c>
    </row>
    <row r="110" spans="1:17" s="9" customFormat="1" ht="30.75">
      <c r="A110" s="417" t="s">
        <v>280</v>
      </c>
      <c r="B110" s="417"/>
      <c r="C110" s="415" t="s">
        <v>245</v>
      </c>
      <c r="D110" s="415" t="s">
        <v>222</v>
      </c>
      <c r="E110" s="415"/>
      <c r="F110" s="415"/>
      <c r="G110" s="415"/>
      <c r="H110" s="455">
        <f aca="true" t="shared" si="5" ref="H110:I112">H111</f>
        <v>30</v>
      </c>
      <c r="I110" s="257">
        <f t="shared" si="5"/>
        <v>0</v>
      </c>
      <c r="J110" s="206"/>
      <c r="K110" s="205">
        <f aca="true" t="shared" si="6" ref="K110:L112">K111</f>
        <v>15</v>
      </c>
      <c r="L110" s="205">
        <f t="shared" si="6"/>
        <v>15</v>
      </c>
      <c r="N110" s="213">
        <f t="shared" si="3"/>
        <v>15</v>
      </c>
      <c r="O110" s="213">
        <f t="shared" si="3"/>
        <v>-15</v>
      </c>
      <c r="P110" s="213">
        <f t="shared" si="4"/>
        <v>200</v>
      </c>
      <c r="Q110" s="213">
        <f t="shared" si="4"/>
        <v>0</v>
      </c>
    </row>
    <row r="111" spans="1:17" ht="30.75">
      <c r="A111" s="430" t="s">
        <v>247</v>
      </c>
      <c r="B111" s="430"/>
      <c r="C111" s="431">
        <v>950</v>
      </c>
      <c r="D111" s="744">
        <v>3</v>
      </c>
      <c r="E111" s="432">
        <v>14</v>
      </c>
      <c r="F111" s="427" t="s">
        <v>429</v>
      </c>
      <c r="G111" s="428" t="s">
        <v>429</v>
      </c>
      <c r="H111" s="452">
        <f>2!H115</f>
        <v>30</v>
      </c>
      <c r="I111" s="51">
        <f t="shared" si="5"/>
        <v>0</v>
      </c>
      <c r="J111" s="198"/>
      <c r="K111" s="202">
        <f t="shared" si="6"/>
        <v>15</v>
      </c>
      <c r="L111" s="202">
        <f t="shared" si="6"/>
        <v>15</v>
      </c>
      <c r="N111" s="213">
        <f t="shared" si="3"/>
        <v>15</v>
      </c>
      <c r="O111" s="213">
        <f t="shared" si="3"/>
        <v>-15</v>
      </c>
      <c r="P111" s="213">
        <f t="shared" si="4"/>
        <v>200</v>
      </c>
      <c r="Q111" s="213">
        <f t="shared" si="4"/>
        <v>0</v>
      </c>
    </row>
    <row r="112" spans="1:17" ht="46.5" hidden="1">
      <c r="A112" s="430" t="s">
        <v>430</v>
      </c>
      <c r="B112" s="430"/>
      <c r="C112" s="431">
        <v>950</v>
      </c>
      <c r="D112" s="432">
        <v>3</v>
      </c>
      <c r="E112" s="432">
        <v>14</v>
      </c>
      <c r="F112" s="427">
        <v>8600000000</v>
      </c>
      <c r="G112" s="428" t="s">
        <v>429</v>
      </c>
      <c r="H112" s="454">
        <f t="shared" si="5"/>
        <v>0</v>
      </c>
      <c r="I112" s="256">
        <f t="shared" si="5"/>
        <v>0</v>
      </c>
      <c r="J112" s="198"/>
      <c r="K112" s="204">
        <f t="shared" si="6"/>
        <v>15</v>
      </c>
      <c r="L112" s="204">
        <f t="shared" si="6"/>
        <v>15</v>
      </c>
      <c r="N112" s="213">
        <f t="shared" si="3"/>
        <v>-15</v>
      </c>
      <c r="O112" s="213">
        <f t="shared" si="3"/>
        <v>-15</v>
      </c>
      <c r="P112" s="213">
        <f t="shared" si="4"/>
        <v>0</v>
      </c>
      <c r="Q112" s="213">
        <f t="shared" si="4"/>
        <v>0</v>
      </c>
    </row>
    <row r="113" spans="1:17" ht="78" hidden="1">
      <c r="A113" s="430" t="s">
        <v>431</v>
      </c>
      <c r="B113" s="430"/>
      <c r="C113" s="431">
        <v>950</v>
      </c>
      <c r="D113" s="432">
        <v>3</v>
      </c>
      <c r="E113" s="432">
        <v>14</v>
      </c>
      <c r="F113" s="427">
        <v>8601000000</v>
      </c>
      <c r="G113" s="428" t="s">
        <v>429</v>
      </c>
      <c r="H113" s="454">
        <f>H114+H116+H118+H120</f>
        <v>0</v>
      </c>
      <c r="I113" s="256">
        <f>I114+I116+I118+I120</f>
        <v>0</v>
      </c>
      <c r="J113" s="198"/>
      <c r="K113" s="204">
        <f>K114+K116+K118+K120</f>
        <v>15</v>
      </c>
      <c r="L113" s="204">
        <f>L114+L116+L118+L120</f>
        <v>15</v>
      </c>
      <c r="N113" s="213">
        <f t="shared" si="3"/>
        <v>-15</v>
      </c>
      <c r="O113" s="213">
        <f t="shared" si="3"/>
        <v>-15</v>
      </c>
      <c r="P113" s="213">
        <f t="shared" si="4"/>
        <v>0</v>
      </c>
      <c r="Q113" s="213">
        <f t="shared" si="4"/>
        <v>0</v>
      </c>
    </row>
    <row r="114" spans="1:17" ht="15" hidden="1">
      <c r="A114" s="430" t="s">
        <v>432</v>
      </c>
      <c r="B114" s="430"/>
      <c r="C114" s="431">
        <v>950</v>
      </c>
      <c r="D114" s="432">
        <v>3</v>
      </c>
      <c r="E114" s="432">
        <v>14</v>
      </c>
      <c r="F114" s="427">
        <v>8601000001</v>
      </c>
      <c r="G114" s="428" t="s">
        <v>429</v>
      </c>
      <c r="H114" s="454">
        <f>H115</f>
        <v>0</v>
      </c>
      <c r="I114" s="256">
        <f>I115</f>
        <v>0</v>
      </c>
      <c r="J114" s="198"/>
      <c r="K114" s="204">
        <f>K115</f>
        <v>0</v>
      </c>
      <c r="L114" s="204">
        <f>L115</f>
        <v>0</v>
      </c>
      <c r="N114" s="213">
        <f t="shared" si="3"/>
        <v>0</v>
      </c>
      <c r="O114" s="213">
        <f t="shared" si="3"/>
        <v>0</v>
      </c>
      <c r="P114" s="213" t="e">
        <f t="shared" si="4"/>
        <v>#DIV/0!</v>
      </c>
      <c r="Q114" s="213" t="e">
        <f t="shared" si="4"/>
        <v>#DIV/0!</v>
      </c>
    </row>
    <row r="115" spans="1:17" ht="46.5" hidden="1">
      <c r="A115" s="430" t="s">
        <v>319</v>
      </c>
      <c r="B115" s="430"/>
      <c r="C115" s="431">
        <v>950</v>
      </c>
      <c r="D115" s="432">
        <v>3</v>
      </c>
      <c r="E115" s="432">
        <v>14</v>
      </c>
      <c r="F115" s="427">
        <v>8601000001</v>
      </c>
      <c r="G115" s="428" t="s">
        <v>215</v>
      </c>
      <c r="H115" s="454"/>
      <c r="I115" s="256"/>
      <c r="J115" s="198"/>
      <c r="K115" s="204"/>
      <c r="L115" s="204"/>
      <c r="N115" s="213">
        <f t="shared" si="3"/>
        <v>0</v>
      </c>
      <c r="O115" s="213">
        <f t="shared" si="3"/>
        <v>0</v>
      </c>
      <c r="P115" s="213" t="e">
        <f t="shared" si="4"/>
        <v>#DIV/0!</v>
      </c>
      <c r="Q115" s="213" t="e">
        <f t="shared" si="4"/>
        <v>#DIV/0!</v>
      </c>
    </row>
    <row r="116" spans="1:17" ht="15" hidden="1">
      <c r="A116" s="430" t="s">
        <v>433</v>
      </c>
      <c r="B116" s="430"/>
      <c r="C116" s="431">
        <v>950</v>
      </c>
      <c r="D116" s="432">
        <v>3</v>
      </c>
      <c r="E116" s="432">
        <v>14</v>
      </c>
      <c r="F116" s="427">
        <v>8601000002</v>
      </c>
      <c r="G116" s="428" t="s">
        <v>429</v>
      </c>
      <c r="H116" s="454">
        <f>H117</f>
        <v>0</v>
      </c>
      <c r="I116" s="256">
        <f>I117</f>
        <v>0</v>
      </c>
      <c r="J116" s="198"/>
      <c r="K116" s="204">
        <f>K117</f>
        <v>10</v>
      </c>
      <c r="L116" s="204">
        <f>L117</f>
        <v>10</v>
      </c>
      <c r="N116" s="213">
        <f t="shared" si="3"/>
        <v>-10</v>
      </c>
      <c r="O116" s="213">
        <f t="shared" si="3"/>
        <v>-10</v>
      </c>
      <c r="P116" s="213">
        <f t="shared" si="4"/>
        <v>0</v>
      </c>
      <c r="Q116" s="213">
        <f t="shared" si="4"/>
        <v>0</v>
      </c>
    </row>
    <row r="117" spans="1:17" ht="46.5" hidden="1">
      <c r="A117" s="430" t="s">
        <v>319</v>
      </c>
      <c r="B117" s="430"/>
      <c r="C117" s="431">
        <v>950</v>
      </c>
      <c r="D117" s="432">
        <v>3</v>
      </c>
      <c r="E117" s="432">
        <v>14</v>
      </c>
      <c r="F117" s="427">
        <v>8601000002</v>
      </c>
      <c r="G117" s="428" t="s">
        <v>215</v>
      </c>
      <c r="H117" s="454">
        <v>0</v>
      </c>
      <c r="I117" s="256"/>
      <c r="J117" s="198"/>
      <c r="K117" s="204">
        <v>10</v>
      </c>
      <c r="L117" s="204">
        <v>10</v>
      </c>
      <c r="N117" s="213">
        <f t="shared" si="3"/>
        <v>-10</v>
      </c>
      <c r="O117" s="213">
        <f t="shared" si="3"/>
        <v>-10</v>
      </c>
      <c r="P117" s="213">
        <f t="shared" si="4"/>
        <v>0</v>
      </c>
      <c r="Q117" s="213">
        <f t="shared" si="4"/>
        <v>0</v>
      </c>
    </row>
    <row r="118" spans="1:17" ht="15" hidden="1">
      <c r="A118" s="430" t="s">
        <v>434</v>
      </c>
      <c r="B118" s="430"/>
      <c r="C118" s="431">
        <v>950</v>
      </c>
      <c r="D118" s="432">
        <v>3</v>
      </c>
      <c r="E118" s="432">
        <v>14</v>
      </c>
      <c r="F118" s="427">
        <v>8601000003</v>
      </c>
      <c r="G118" s="428" t="s">
        <v>429</v>
      </c>
      <c r="H118" s="454">
        <f>H119</f>
        <v>0</v>
      </c>
      <c r="I118" s="256">
        <f>I119</f>
        <v>0</v>
      </c>
      <c r="J118" s="198"/>
      <c r="K118" s="204">
        <f>K119</f>
        <v>0</v>
      </c>
      <c r="L118" s="204">
        <f>L119</f>
        <v>0</v>
      </c>
      <c r="N118" s="213">
        <f t="shared" si="3"/>
        <v>0</v>
      </c>
      <c r="O118" s="213">
        <f t="shared" si="3"/>
        <v>0</v>
      </c>
      <c r="P118" s="213" t="e">
        <f t="shared" si="4"/>
        <v>#DIV/0!</v>
      </c>
      <c r="Q118" s="213" t="e">
        <f t="shared" si="4"/>
        <v>#DIV/0!</v>
      </c>
    </row>
    <row r="119" spans="1:17" ht="46.5" hidden="1">
      <c r="A119" s="430" t="s">
        <v>319</v>
      </c>
      <c r="B119" s="430"/>
      <c r="C119" s="431">
        <v>950</v>
      </c>
      <c r="D119" s="432">
        <v>3</v>
      </c>
      <c r="E119" s="432">
        <v>14</v>
      </c>
      <c r="F119" s="427">
        <v>8601000003</v>
      </c>
      <c r="G119" s="428" t="s">
        <v>215</v>
      </c>
      <c r="H119" s="454"/>
      <c r="I119" s="256"/>
      <c r="J119" s="198"/>
      <c r="K119" s="204"/>
      <c r="L119" s="204"/>
      <c r="N119" s="213">
        <f t="shared" si="3"/>
        <v>0</v>
      </c>
      <c r="O119" s="213">
        <f t="shared" si="3"/>
        <v>0</v>
      </c>
      <c r="P119" s="213" t="e">
        <f t="shared" si="4"/>
        <v>#DIV/0!</v>
      </c>
      <c r="Q119" s="213" t="e">
        <f t="shared" si="4"/>
        <v>#DIV/0!</v>
      </c>
    </row>
    <row r="120" spans="1:17" ht="15" hidden="1">
      <c r="A120" s="430" t="s">
        <v>435</v>
      </c>
      <c r="B120" s="430"/>
      <c r="C120" s="431">
        <v>950</v>
      </c>
      <c r="D120" s="432">
        <v>3</v>
      </c>
      <c r="E120" s="432">
        <v>14</v>
      </c>
      <c r="F120" s="427">
        <v>8601000004</v>
      </c>
      <c r="G120" s="428" t="s">
        <v>429</v>
      </c>
      <c r="H120" s="454">
        <f>H121</f>
        <v>0</v>
      </c>
      <c r="I120" s="256">
        <f>I121</f>
        <v>0</v>
      </c>
      <c r="J120" s="198"/>
      <c r="K120" s="204">
        <f>K121</f>
        <v>5</v>
      </c>
      <c r="L120" s="204">
        <f>L121</f>
        <v>5</v>
      </c>
      <c r="N120" s="213">
        <f t="shared" si="3"/>
        <v>-5</v>
      </c>
      <c r="O120" s="213">
        <f t="shared" si="3"/>
        <v>-5</v>
      </c>
      <c r="P120" s="213">
        <f t="shared" si="4"/>
        <v>0</v>
      </c>
      <c r="Q120" s="213">
        <f t="shared" si="4"/>
        <v>0</v>
      </c>
    </row>
    <row r="121" spans="1:17" ht="46.5" hidden="1">
      <c r="A121" s="430" t="s">
        <v>319</v>
      </c>
      <c r="B121" s="430"/>
      <c r="C121" s="431">
        <v>950</v>
      </c>
      <c r="D121" s="432">
        <v>3</v>
      </c>
      <c r="E121" s="432">
        <v>14</v>
      </c>
      <c r="F121" s="427">
        <v>8601000004</v>
      </c>
      <c r="G121" s="428" t="s">
        <v>215</v>
      </c>
      <c r="H121" s="454">
        <v>0</v>
      </c>
      <c r="I121" s="256"/>
      <c r="J121" s="198"/>
      <c r="K121" s="204">
        <v>5</v>
      </c>
      <c r="L121" s="204">
        <v>5</v>
      </c>
      <c r="N121" s="213">
        <f t="shared" si="3"/>
        <v>-5</v>
      </c>
      <c r="O121" s="213">
        <f t="shared" si="3"/>
        <v>-5</v>
      </c>
      <c r="P121" s="213">
        <f t="shared" si="4"/>
        <v>0</v>
      </c>
      <c r="Q121" s="213">
        <f t="shared" si="4"/>
        <v>0</v>
      </c>
    </row>
    <row r="122" spans="1:17" ht="15.75" hidden="1" thickBot="1">
      <c r="A122" s="425" t="s">
        <v>224</v>
      </c>
      <c r="B122" s="426">
        <v>2</v>
      </c>
      <c r="C122" s="426">
        <v>3</v>
      </c>
      <c r="D122" s="416" t="s">
        <v>212</v>
      </c>
      <c r="E122" s="416" t="s">
        <v>222</v>
      </c>
      <c r="F122" s="427">
        <v>200300000</v>
      </c>
      <c r="G122" s="428"/>
      <c r="H122" s="454">
        <f>H123</f>
        <v>16.8</v>
      </c>
      <c r="I122" s="256"/>
      <c r="J122" s="198"/>
      <c r="K122" s="204"/>
      <c r="L122" s="204"/>
      <c r="N122" s="213"/>
      <c r="O122" s="213"/>
      <c r="P122" s="213"/>
      <c r="Q122" s="213"/>
    </row>
    <row r="123" spans="1:17" ht="15.75" hidden="1" thickBot="1">
      <c r="A123" s="425" t="s">
        <v>444</v>
      </c>
      <c r="B123" s="426">
        <v>2</v>
      </c>
      <c r="C123" s="426">
        <v>3</v>
      </c>
      <c r="D123" s="416" t="s">
        <v>212</v>
      </c>
      <c r="E123" s="416" t="s">
        <v>222</v>
      </c>
      <c r="F123" s="427">
        <v>200320190</v>
      </c>
      <c r="G123" s="428"/>
      <c r="H123" s="454">
        <f>H124</f>
        <v>16.8</v>
      </c>
      <c r="I123" s="256"/>
      <c r="J123" s="198"/>
      <c r="K123" s="204"/>
      <c r="L123" s="204"/>
      <c r="N123" s="213"/>
      <c r="O123" s="213"/>
      <c r="P123" s="213"/>
      <c r="Q123" s="213"/>
    </row>
    <row r="124" spans="1:17" ht="63" hidden="1" thickBot="1">
      <c r="A124" s="429" t="s">
        <v>198</v>
      </c>
      <c r="B124" s="426">
        <v>2</v>
      </c>
      <c r="C124" s="426">
        <v>3</v>
      </c>
      <c r="D124" s="416" t="s">
        <v>212</v>
      </c>
      <c r="E124" s="416" t="s">
        <v>222</v>
      </c>
      <c r="F124" s="427">
        <v>200320190</v>
      </c>
      <c r="G124" s="428">
        <v>100</v>
      </c>
      <c r="H124" s="454">
        <v>16.8</v>
      </c>
      <c r="I124" s="256"/>
      <c r="J124" s="198"/>
      <c r="K124" s="204"/>
      <c r="L124" s="204"/>
      <c r="N124" s="213"/>
      <c r="O124" s="213"/>
      <c r="P124" s="213"/>
      <c r="Q124" s="213"/>
    </row>
    <row r="125" spans="1:17" ht="15" hidden="1">
      <c r="A125" s="430"/>
      <c r="B125" s="430"/>
      <c r="C125" s="431"/>
      <c r="D125" s="432"/>
      <c r="E125" s="432"/>
      <c r="F125" s="427"/>
      <c r="G125" s="428"/>
      <c r="H125" s="454"/>
      <c r="I125" s="256"/>
      <c r="J125" s="198"/>
      <c r="K125" s="204"/>
      <c r="L125" s="204"/>
      <c r="N125" s="213"/>
      <c r="O125" s="213"/>
      <c r="P125" s="213"/>
      <c r="Q125" s="213"/>
    </row>
    <row r="126" spans="1:17" ht="15" hidden="1">
      <c r="A126" s="430"/>
      <c r="B126" s="430"/>
      <c r="C126" s="431"/>
      <c r="D126" s="432"/>
      <c r="E126" s="432"/>
      <c r="F126" s="427"/>
      <c r="G126" s="428"/>
      <c r="H126" s="454"/>
      <c r="I126" s="256"/>
      <c r="J126" s="198"/>
      <c r="K126" s="204"/>
      <c r="L126" s="204"/>
      <c r="N126" s="213"/>
      <c r="O126" s="213"/>
      <c r="P126" s="213"/>
      <c r="Q126" s="213"/>
    </row>
    <row r="127" spans="1:17" ht="15" hidden="1">
      <c r="A127" s="430"/>
      <c r="B127" s="430"/>
      <c r="C127" s="431"/>
      <c r="D127" s="432"/>
      <c r="E127" s="432"/>
      <c r="F127" s="427"/>
      <c r="G127" s="428"/>
      <c r="H127" s="454"/>
      <c r="I127" s="256"/>
      <c r="J127" s="198"/>
      <c r="K127" s="204"/>
      <c r="L127" s="204"/>
      <c r="N127" s="213"/>
      <c r="O127" s="213"/>
      <c r="P127" s="213"/>
      <c r="Q127" s="213"/>
    </row>
    <row r="128" spans="1:17" ht="15" hidden="1">
      <c r="A128" s="430"/>
      <c r="B128" s="430"/>
      <c r="C128" s="431"/>
      <c r="D128" s="432"/>
      <c r="E128" s="432"/>
      <c r="F128" s="427"/>
      <c r="G128" s="428"/>
      <c r="H128" s="454"/>
      <c r="I128" s="256"/>
      <c r="J128" s="198"/>
      <c r="K128" s="204"/>
      <c r="L128" s="204"/>
      <c r="N128" s="213"/>
      <c r="O128" s="213"/>
      <c r="P128" s="213"/>
      <c r="Q128" s="213"/>
    </row>
    <row r="129" spans="1:17" ht="15" hidden="1">
      <c r="A129" s="430"/>
      <c r="B129" s="430"/>
      <c r="C129" s="431"/>
      <c r="D129" s="432"/>
      <c r="E129" s="432"/>
      <c r="F129" s="427"/>
      <c r="G129" s="428"/>
      <c r="H129" s="454"/>
      <c r="I129" s="256"/>
      <c r="J129" s="198"/>
      <c r="K129" s="204"/>
      <c r="L129" s="204"/>
      <c r="N129" s="213"/>
      <c r="O129" s="213"/>
      <c r="P129" s="213"/>
      <c r="Q129" s="213"/>
    </row>
    <row r="130" spans="1:17" ht="15" hidden="1">
      <c r="A130" s="430"/>
      <c r="B130" s="430"/>
      <c r="C130" s="431"/>
      <c r="D130" s="432"/>
      <c r="E130" s="432"/>
      <c r="F130" s="427"/>
      <c r="G130" s="428"/>
      <c r="H130" s="454"/>
      <c r="I130" s="256"/>
      <c r="J130" s="198"/>
      <c r="K130" s="204"/>
      <c r="L130" s="204"/>
      <c r="N130" s="213"/>
      <c r="O130" s="213"/>
      <c r="P130" s="213"/>
      <c r="Q130" s="213"/>
    </row>
    <row r="131" spans="1:17" s="9" customFormat="1" ht="18" customHeight="1">
      <c r="A131" s="417" t="s">
        <v>13</v>
      </c>
      <c r="B131" s="417"/>
      <c r="C131" s="415" t="s">
        <v>245</v>
      </c>
      <c r="D131" s="415" t="s">
        <v>223</v>
      </c>
      <c r="E131" s="415"/>
      <c r="F131" s="415"/>
      <c r="G131" s="415"/>
      <c r="H131" s="451">
        <f>H132+H138+H147</f>
        <v>1598.65</v>
      </c>
      <c r="I131" s="52">
        <f>I132+I138+I147</f>
        <v>944.5</v>
      </c>
      <c r="J131" s="215"/>
      <c r="K131" s="200">
        <f>K132+K138+K147</f>
        <v>811.9000000000001</v>
      </c>
      <c r="L131" s="200">
        <f>L132+L138+L147</f>
        <v>843.5</v>
      </c>
      <c r="N131" s="213">
        <f t="shared" si="3"/>
        <v>786.75</v>
      </c>
      <c r="O131" s="213">
        <f t="shared" si="3"/>
        <v>101</v>
      </c>
      <c r="P131" s="213">
        <f t="shared" si="4"/>
        <v>196.90232787289074</v>
      </c>
      <c r="Q131" s="213">
        <f t="shared" si="4"/>
        <v>111.97391819798459</v>
      </c>
    </row>
    <row r="132" spans="1:17" ht="15" hidden="1">
      <c r="A132" s="419" t="s">
        <v>106</v>
      </c>
      <c r="B132" s="419"/>
      <c r="C132" s="416" t="s">
        <v>245</v>
      </c>
      <c r="D132" s="416" t="s">
        <v>223</v>
      </c>
      <c r="E132" s="416" t="s">
        <v>211</v>
      </c>
      <c r="F132" s="416"/>
      <c r="G132" s="416"/>
      <c r="H132" s="452">
        <v>0</v>
      </c>
      <c r="I132" s="51">
        <v>0</v>
      </c>
      <c r="J132" s="198"/>
      <c r="K132" s="202">
        <v>64.7</v>
      </c>
      <c r="L132" s="202">
        <v>64.7</v>
      </c>
      <c r="N132" s="213">
        <f t="shared" si="3"/>
        <v>-64.7</v>
      </c>
      <c r="O132" s="213">
        <f t="shared" si="3"/>
        <v>-64.7</v>
      </c>
      <c r="P132" s="213">
        <f t="shared" si="4"/>
        <v>0</v>
      </c>
      <c r="Q132" s="213">
        <f t="shared" si="4"/>
        <v>0</v>
      </c>
    </row>
    <row r="133" spans="1:17" ht="30.75" hidden="1">
      <c r="A133" s="419" t="s">
        <v>52</v>
      </c>
      <c r="B133" s="419"/>
      <c r="C133" s="416" t="s">
        <v>245</v>
      </c>
      <c r="D133" s="416" t="s">
        <v>223</v>
      </c>
      <c r="E133" s="416" t="s">
        <v>211</v>
      </c>
      <c r="F133" s="415" t="s">
        <v>453</v>
      </c>
      <c r="G133" s="416"/>
      <c r="H133" s="452">
        <v>0</v>
      </c>
      <c r="I133" s="51">
        <v>0</v>
      </c>
      <c r="J133" s="198"/>
      <c r="K133" s="202">
        <v>64.7</v>
      </c>
      <c r="L133" s="202">
        <v>64.7</v>
      </c>
      <c r="N133" s="213">
        <f t="shared" si="3"/>
        <v>-64.7</v>
      </c>
      <c r="O133" s="213">
        <f t="shared" si="3"/>
        <v>-64.7</v>
      </c>
      <c r="P133" s="213">
        <f t="shared" si="4"/>
        <v>0</v>
      </c>
      <c r="Q133" s="213">
        <f t="shared" si="4"/>
        <v>0</v>
      </c>
    </row>
    <row r="134" spans="1:17" ht="36" customHeight="1" hidden="1">
      <c r="A134" s="421" t="s">
        <v>95</v>
      </c>
      <c r="B134" s="421"/>
      <c r="C134" s="416" t="s">
        <v>245</v>
      </c>
      <c r="D134" s="416" t="s">
        <v>223</v>
      </c>
      <c r="E134" s="416" t="s">
        <v>211</v>
      </c>
      <c r="F134" s="416" t="s">
        <v>454</v>
      </c>
      <c r="G134" s="416"/>
      <c r="H134" s="452">
        <f>H135</f>
        <v>0</v>
      </c>
      <c r="I134" s="51">
        <f>I135</f>
        <v>0</v>
      </c>
      <c r="J134" s="202">
        <f>J135</f>
        <v>0</v>
      </c>
      <c r="K134" s="202">
        <f>K135</f>
        <v>64.7</v>
      </c>
      <c r="L134" s="202">
        <f>L135</f>
        <v>64.7</v>
      </c>
      <c r="N134" s="213">
        <f t="shared" si="3"/>
        <v>-64.7</v>
      </c>
      <c r="O134" s="213">
        <f t="shared" si="3"/>
        <v>-64.7</v>
      </c>
      <c r="P134" s="213">
        <f t="shared" si="4"/>
        <v>0</v>
      </c>
      <c r="Q134" s="213">
        <f t="shared" si="4"/>
        <v>0</v>
      </c>
    </row>
    <row r="135" spans="1:17" ht="30.75" hidden="1">
      <c r="A135" s="419" t="s">
        <v>97</v>
      </c>
      <c r="B135" s="419"/>
      <c r="C135" s="416" t="s">
        <v>245</v>
      </c>
      <c r="D135" s="416" t="s">
        <v>223</v>
      </c>
      <c r="E135" s="416" t="s">
        <v>211</v>
      </c>
      <c r="F135" s="416" t="s">
        <v>140</v>
      </c>
      <c r="G135" s="416"/>
      <c r="H135" s="454">
        <v>0</v>
      </c>
      <c r="I135" s="256">
        <v>0</v>
      </c>
      <c r="J135" s="198"/>
      <c r="K135" s="204">
        <v>64.7</v>
      </c>
      <c r="L135" s="204">
        <v>64.7</v>
      </c>
      <c r="N135" s="213">
        <f t="shared" si="3"/>
        <v>-64.7</v>
      </c>
      <c r="O135" s="213">
        <f t="shared" si="3"/>
        <v>-64.7</v>
      </c>
      <c r="P135" s="213">
        <f t="shared" si="4"/>
        <v>0</v>
      </c>
      <c r="Q135" s="213">
        <f t="shared" si="4"/>
        <v>0</v>
      </c>
    </row>
    <row r="136" spans="1:17" ht="62.25" hidden="1">
      <c r="A136" s="419" t="s">
        <v>198</v>
      </c>
      <c r="B136" s="419"/>
      <c r="C136" s="416" t="s">
        <v>245</v>
      </c>
      <c r="D136" s="416" t="s">
        <v>223</v>
      </c>
      <c r="E136" s="416" t="s">
        <v>211</v>
      </c>
      <c r="F136" s="416" t="s">
        <v>140</v>
      </c>
      <c r="G136" s="416" t="s">
        <v>199</v>
      </c>
      <c r="H136" s="452">
        <v>0</v>
      </c>
      <c r="I136" s="51">
        <v>0</v>
      </c>
      <c r="J136" s="198"/>
      <c r="K136" s="202">
        <v>61.6</v>
      </c>
      <c r="L136" s="202">
        <v>61.6</v>
      </c>
      <c r="N136" s="213">
        <f t="shared" si="3"/>
        <v>-61.6</v>
      </c>
      <c r="O136" s="213">
        <f t="shared" si="3"/>
        <v>-61.6</v>
      </c>
      <c r="P136" s="213">
        <f t="shared" si="4"/>
        <v>0</v>
      </c>
      <c r="Q136" s="213">
        <f t="shared" si="4"/>
        <v>0</v>
      </c>
    </row>
    <row r="137" spans="1:17" ht="30.75" hidden="1">
      <c r="A137" s="420" t="s">
        <v>319</v>
      </c>
      <c r="B137" s="420"/>
      <c r="C137" s="416" t="s">
        <v>245</v>
      </c>
      <c r="D137" s="416" t="s">
        <v>223</v>
      </c>
      <c r="E137" s="416" t="s">
        <v>211</v>
      </c>
      <c r="F137" s="416" t="s">
        <v>140</v>
      </c>
      <c r="G137" s="416" t="s">
        <v>215</v>
      </c>
      <c r="H137" s="452">
        <v>0</v>
      </c>
      <c r="I137" s="51">
        <v>0</v>
      </c>
      <c r="J137" s="198"/>
      <c r="K137" s="202">
        <v>3.1</v>
      </c>
      <c r="L137" s="202">
        <v>3.1</v>
      </c>
      <c r="N137" s="213">
        <f t="shared" si="3"/>
        <v>-3.1</v>
      </c>
      <c r="O137" s="213">
        <f t="shared" si="3"/>
        <v>-3.1</v>
      </c>
      <c r="P137" s="213">
        <f t="shared" si="4"/>
        <v>0</v>
      </c>
      <c r="Q137" s="213">
        <f t="shared" si="4"/>
        <v>0</v>
      </c>
    </row>
    <row r="138" spans="1:17" s="9" customFormat="1" ht="19.5" customHeight="1">
      <c r="A138" s="414" t="s">
        <v>62</v>
      </c>
      <c r="B138" s="414"/>
      <c r="C138" s="415" t="s">
        <v>245</v>
      </c>
      <c r="D138" s="415" t="s">
        <v>223</v>
      </c>
      <c r="E138" s="415" t="s">
        <v>258</v>
      </c>
      <c r="F138" s="415"/>
      <c r="G138" s="415"/>
      <c r="H138" s="455">
        <f>2!H127</f>
        <v>835.3199999999999</v>
      </c>
      <c r="I138" s="257">
        <f aca="true" t="shared" si="7" ref="H138:I141">I139</f>
        <v>931.5</v>
      </c>
      <c r="J138" s="206"/>
      <c r="K138" s="205">
        <f aca="true" t="shared" si="8" ref="K138:L141">K139</f>
        <v>737.2</v>
      </c>
      <c r="L138" s="205">
        <f t="shared" si="8"/>
        <v>768.8</v>
      </c>
      <c r="N138" s="213">
        <f t="shared" si="3"/>
        <v>98.11999999999989</v>
      </c>
      <c r="O138" s="213">
        <f t="shared" si="3"/>
        <v>162.70000000000005</v>
      </c>
      <c r="P138" s="213">
        <f t="shared" si="4"/>
        <v>113.30982094411284</v>
      </c>
      <c r="Q138" s="213">
        <f t="shared" si="4"/>
        <v>121.16285119667015</v>
      </c>
    </row>
    <row r="139" spans="1:17" ht="46.5" hidden="1">
      <c r="A139" s="433" t="s">
        <v>39</v>
      </c>
      <c r="B139" s="430"/>
      <c r="C139" s="431">
        <v>950</v>
      </c>
      <c r="D139" s="432">
        <v>4</v>
      </c>
      <c r="E139" s="432">
        <v>9</v>
      </c>
      <c r="F139" s="427" t="s">
        <v>427</v>
      </c>
      <c r="G139" s="428" t="s">
        <v>429</v>
      </c>
      <c r="H139" s="454">
        <f t="shared" si="7"/>
        <v>672.4</v>
      </c>
      <c r="I139" s="256">
        <f t="shared" si="7"/>
        <v>931.5</v>
      </c>
      <c r="J139" s="198"/>
      <c r="K139" s="204">
        <f t="shared" si="8"/>
        <v>737.2</v>
      </c>
      <c r="L139" s="204">
        <f t="shared" si="8"/>
        <v>768.8</v>
      </c>
      <c r="N139" s="213">
        <f t="shared" si="3"/>
        <v>-64.80000000000007</v>
      </c>
      <c r="O139" s="213">
        <f t="shared" si="3"/>
        <v>162.70000000000005</v>
      </c>
      <c r="P139" s="213">
        <f t="shared" si="4"/>
        <v>91.20998372219206</v>
      </c>
      <c r="Q139" s="213">
        <f t="shared" si="4"/>
        <v>121.16285119667015</v>
      </c>
    </row>
    <row r="140" spans="1:17" ht="54" customHeight="1" hidden="1">
      <c r="A140" s="430" t="s">
        <v>40</v>
      </c>
      <c r="B140" s="430"/>
      <c r="C140" s="431">
        <v>950</v>
      </c>
      <c r="D140" s="432">
        <v>4</v>
      </c>
      <c r="E140" s="432">
        <v>9</v>
      </c>
      <c r="F140" s="427">
        <v>8900500000</v>
      </c>
      <c r="G140" s="428" t="s">
        <v>429</v>
      </c>
      <c r="H140" s="454">
        <f>H141+H143+H145</f>
        <v>672.4</v>
      </c>
      <c r="I140" s="256">
        <f>I141+I143+I145</f>
        <v>931.5</v>
      </c>
      <c r="J140" s="204"/>
      <c r="K140" s="204">
        <f t="shared" si="8"/>
        <v>737.2</v>
      </c>
      <c r="L140" s="204">
        <f t="shared" si="8"/>
        <v>768.8</v>
      </c>
      <c r="N140" s="213">
        <f t="shared" si="3"/>
        <v>-64.80000000000007</v>
      </c>
      <c r="O140" s="213">
        <f t="shared" si="3"/>
        <v>162.70000000000005</v>
      </c>
      <c r="P140" s="213">
        <f t="shared" si="4"/>
        <v>91.20998372219206</v>
      </c>
      <c r="Q140" s="213">
        <f t="shared" si="4"/>
        <v>121.16285119667015</v>
      </c>
    </row>
    <row r="141" spans="1:17" ht="46.5" hidden="1">
      <c r="A141" s="430" t="s">
        <v>81</v>
      </c>
      <c r="B141" s="430"/>
      <c r="C141" s="431">
        <v>950</v>
      </c>
      <c r="D141" s="432">
        <v>4</v>
      </c>
      <c r="E141" s="432">
        <v>9</v>
      </c>
      <c r="F141" s="427" t="s">
        <v>41</v>
      </c>
      <c r="G141" s="428" t="s">
        <v>429</v>
      </c>
      <c r="H141" s="454">
        <f t="shared" si="7"/>
        <v>402.4</v>
      </c>
      <c r="I141" s="256">
        <f t="shared" si="7"/>
        <v>931.5</v>
      </c>
      <c r="J141" s="198"/>
      <c r="K141" s="204">
        <f t="shared" si="8"/>
        <v>737.2</v>
      </c>
      <c r="L141" s="204">
        <f t="shared" si="8"/>
        <v>768.8</v>
      </c>
      <c r="N141" s="213">
        <f t="shared" si="3"/>
        <v>-334.80000000000007</v>
      </c>
      <c r="O141" s="213">
        <f t="shared" si="3"/>
        <v>162.70000000000005</v>
      </c>
      <c r="P141" s="213">
        <f t="shared" si="4"/>
        <v>54.58491589799239</v>
      </c>
      <c r="Q141" s="213">
        <f t="shared" si="4"/>
        <v>121.16285119667015</v>
      </c>
    </row>
    <row r="142" spans="1:17" ht="46.5" hidden="1">
      <c r="A142" s="430" t="s">
        <v>319</v>
      </c>
      <c r="B142" s="430"/>
      <c r="C142" s="431">
        <v>950</v>
      </c>
      <c r="D142" s="432">
        <v>4</v>
      </c>
      <c r="E142" s="432">
        <v>9</v>
      </c>
      <c r="F142" s="427" t="s">
        <v>41</v>
      </c>
      <c r="G142" s="428" t="s">
        <v>215</v>
      </c>
      <c r="H142" s="452">
        <v>402.4</v>
      </c>
      <c r="I142" s="51">
        <v>931.5</v>
      </c>
      <c r="J142" s="198"/>
      <c r="K142" s="202">
        <v>737.2</v>
      </c>
      <c r="L142" s="202">
        <v>768.8</v>
      </c>
      <c r="N142" s="213">
        <f t="shared" si="3"/>
        <v>-334.80000000000007</v>
      </c>
      <c r="O142" s="213">
        <f t="shared" si="3"/>
        <v>162.70000000000005</v>
      </c>
      <c r="P142" s="213">
        <f t="shared" si="4"/>
        <v>54.58491589799239</v>
      </c>
      <c r="Q142" s="213">
        <f t="shared" si="4"/>
        <v>121.16285119667015</v>
      </c>
    </row>
    <row r="143" spans="1:17" ht="30.75" hidden="1">
      <c r="A143" s="430" t="s">
        <v>517</v>
      </c>
      <c r="B143" s="430"/>
      <c r="C143" s="431">
        <v>950</v>
      </c>
      <c r="D143" s="432">
        <v>4</v>
      </c>
      <c r="E143" s="432">
        <v>9</v>
      </c>
      <c r="F143" s="427" t="s">
        <v>436</v>
      </c>
      <c r="G143" s="428" t="s">
        <v>429</v>
      </c>
      <c r="H143" s="451">
        <f>H144</f>
        <v>150</v>
      </c>
      <c r="I143" s="52">
        <f>I144</f>
        <v>0</v>
      </c>
      <c r="J143" s="198"/>
      <c r="K143" s="200">
        <f>K144</f>
        <v>0</v>
      </c>
      <c r="L143" s="200">
        <f>L144</f>
        <v>0</v>
      </c>
      <c r="N143" s="213">
        <f t="shared" si="3"/>
        <v>150</v>
      </c>
      <c r="O143" s="213">
        <f t="shared" si="3"/>
        <v>0</v>
      </c>
      <c r="P143" s="213" t="e">
        <f t="shared" si="4"/>
        <v>#DIV/0!</v>
      </c>
      <c r="Q143" s="213" t="e">
        <f t="shared" si="4"/>
        <v>#DIV/0!</v>
      </c>
    </row>
    <row r="144" spans="1:17" ht="46.5" hidden="1">
      <c r="A144" s="430" t="s">
        <v>319</v>
      </c>
      <c r="B144" s="430"/>
      <c r="C144" s="431">
        <v>950</v>
      </c>
      <c r="D144" s="432">
        <v>4</v>
      </c>
      <c r="E144" s="432">
        <v>9</v>
      </c>
      <c r="F144" s="427" t="s">
        <v>436</v>
      </c>
      <c r="G144" s="428" t="s">
        <v>215</v>
      </c>
      <c r="H144" s="452">
        <v>150</v>
      </c>
      <c r="I144" s="51">
        <v>0</v>
      </c>
      <c r="J144" s="198"/>
      <c r="K144" s="202"/>
      <c r="L144" s="202"/>
      <c r="N144" s="213">
        <f t="shared" si="3"/>
        <v>150</v>
      </c>
      <c r="O144" s="213">
        <f t="shared" si="3"/>
        <v>0</v>
      </c>
      <c r="P144" s="213" t="e">
        <f t="shared" si="4"/>
        <v>#DIV/0!</v>
      </c>
      <c r="Q144" s="213" t="e">
        <f t="shared" si="4"/>
        <v>#DIV/0!</v>
      </c>
    </row>
    <row r="145" spans="1:17" ht="15" hidden="1">
      <c r="A145" s="119" t="s">
        <v>437</v>
      </c>
      <c r="B145" s="119"/>
      <c r="C145" s="431">
        <v>950</v>
      </c>
      <c r="D145" s="432">
        <v>4</v>
      </c>
      <c r="E145" s="432">
        <v>9</v>
      </c>
      <c r="F145" s="427" t="s">
        <v>324</v>
      </c>
      <c r="G145" s="428"/>
      <c r="H145" s="452">
        <f>H146</f>
        <v>120</v>
      </c>
      <c r="I145" s="51">
        <f>I146</f>
        <v>0</v>
      </c>
      <c r="J145" s="198"/>
      <c r="K145" s="202"/>
      <c r="L145" s="202"/>
      <c r="N145" s="213"/>
      <c r="O145" s="213"/>
      <c r="P145" s="213"/>
      <c r="Q145" s="213"/>
    </row>
    <row r="146" spans="1:17" ht="30.75" hidden="1">
      <c r="A146" s="430" t="s">
        <v>319</v>
      </c>
      <c r="B146" s="430"/>
      <c r="C146" s="431">
        <v>950</v>
      </c>
      <c r="D146" s="432">
        <v>4</v>
      </c>
      <c r="E146" s="432">
        <v>9</v>
      </c>
      <c r="F146" s="427" t="s">
        <v>324</v>
      </c>
      <c r="G146" s="428">
        <v>200</v>
      </c>
      <c r="H146" s="452">
        <v>120</v>
      </c>
      <c r="I146" s="51">
        <v>0</v>
      </c>
      <c r="J146" s="198"/>
      <c r="K146" s="202"/>
      <c r="L146" s="202"/>
      <c r="N146" s="213"/>
      <c r="O146" s="213"/>
      <c r="P146" s="213"/>
      <c r="Q146" s="213"/>
    </row>
    <row r="147" spans="1:17" s="9" customFormat="1" ht="19.5" customHeight="1">
      <c r="A147" s="417" t="s">
        <v>70</v>
      </c>
      <c r="B147" s="417"/>
      <c r="C147" s="415" t="s">
        <v>245</v>
      </c>
      <c r="D147" s="415" t="s">
        <v>223</v>
      </c>
      <c r="E147" s="415" t="s">
        <v>241</v>
      </c>
      <c r="F147" s="415"/>
      <c r="G147" s="415"/>
      <c r="H147" s="455">
        <f>2!H139</f>
        <v>763.33</v>
      </c>
      <c r="I147" s="257">
        <f>I148</f>
        <v>13</v>
      </c>
      <c r="J147" s="206"/>
      <c r="K147" s="205">
        <f>K148</f>
        <v>10</v>
      </c>
      <c r="L147" s="205">
        <f>L148</f>
        <v>10</v>
      </c>
      <c r="N147" s="213">
        <f t="shared" si="3"/>
        <v>753.33</v>
      </c>
      <c r="O147" s="213">
        <f t="shared" si="3"/>
        <v>3</v>
      </c>
      <c r="P147" s="213">
        <f t="shared" si="4"/>
        <v>7633.3</v>
      </c>
      <c r="Q147" s="213">
        <f t="shared" si="4"/>
        <v>130</v>
      </c>
    </row>
    <row r="148" spans="1:17" ht="30.75" hidden="1">
      <c r="A148" s="417" t="s">
        <v>138</v>
      </c>
      <c r="B148" s="417"/>
      <c r="C148" s="415" t="s">
        <v>245</v>
      </c>
      <c r="D148" s="415" t="s">
        <v>223</v>
      </c>
      <c r="E148" s="415" t="s">
        <v>241</v>
      </c>
      <c r="F148" s="415" t="s">
        <v>402</v>
      </c>
      <c r="G148" s="415"/>
      <c r="H148" s="455">
        <f>H149+H152</f>
        <v>50</v>
      </c>
      <c r="I148" s="257">
        <f>I149+I152</f>
        <v>13</v>
      </c>
      <c r="J148" s="198"/>
      <c r="K148" s="205">
        <f>K149+K152</f>
        <v>10</v>
      </c>
      <c r="L148" s="205">
        <f>L149+L152</f>
        <v>10</v>
      </c>
      <c r="N148" s="213">
        <f t="shared" si="3"/>
        <v>40</v>
      </c>
      <c r="O148" s="213">
        <f t="shared" si="3"/>
        <v>3</v>
      </c>
      <c r="P148" s="213">
        <f t="shared" si="4"/>
        <v>500</v>
      </c>
      <c r="Q148" s="213">
        <f t="shared" si="4"/>
        <v>130</v>
      </c>
    </row>
    <row r="149" spans="1:17" ht="15" hidden="1">
      <c r="A149" s="419" t="s">
        <v>143</v>
      </c>
      <c r="B149" s="419"/>
      <c r="C149" s="416" t="s">
        <v>245</v>
      </c>
      <c r="D149" s="416" t="s">
        <v>223</v>
      </c>
      <c r="E149" s="416" t="s">
        <v>241</v>
      </c>
      <c r="F149" s="416" t="s">
        <v>403</v>
      </c>
      <c r="G149" s="416"/>
      <c r="H149" s="454">
        <f>H150</f>
        <v>50</v>
      </c>
      <c r="I149" s="256">
        <f>I150</f>
        <v>13</v>
      </c>
      <c r="J149" s="198"/>
      <c r="K149" s="204">
        <f>K150</f>
        <v>10</v>
      </c>
      <c r="L149" s="204">
        <f>L150</f>
        <v>10</v>
      </c>
      <c r="N149" s="213">
        <f t="shared" si="3"/>
        <v>40</v>
      </c>
      <c r="O149" s="213">
        <f t="shared" si="3"/>
        <v>3</v>
      </c>
      <c r="P149" s="213">
        <f t="shared" si="4"/>
        <v>500</v>
      </c>
      <c r="Q149" s="213">
        <f t="shared" si="4"/>
        <v>130</v>
      </c>
    </row>
    <row r="150" spans="1:17" ht="30.75" hidden="1">
      <c r="A150" s="419" t="s">
        <v>319</v>
      </c>
      <c r="B150" s="419"/>
      <c r="C150" s="416" t="s">
        <v>245</v>
      </c>
      <c r="D150" s="416" t="s">
        <v>223</v>
      </c>
      <c r="E150" s="416" t="s">
        <v>241</v>
      </c>
      <c r="F150" s="416" t="s">
        <v>403</v>
      </c>
      <c r="G150" s="416" t="s">
        <v>215</v>
      </c>
      <c r="H150" s="454">
        <v>50</v>
      </c>
      <c r="I150" s="256">
        <v>13</v>
      </c>
      <c r="J150" s="198"/>
      <c r="K150" s="204">
        <v>10</v>
      </c>
      <c r="L150" s="204">
        <v>10</v>
      </c>
      <c r="N150" s="213">
        <f t="shared" si="3"/>
        <v>40</v>
      </c>
      <c r="O150" s="213">
        <f t="shared" si="3"/>
        <v>3</v>
      </c>
      <c r="P150" s="213">
        <f t="shared" si="4"/>
        <v>500</v>
      </c>
      <c r="Q150" s="213">
        <f t="shared" si="4"/>
        <v>130</v>
      </c>
    </row>
    <row r="151" spans="1:17" ht="19.5" customHeight="1" hidden="1">
      <c r="A151" s="419" t="s">
        <v>297</v>
      </c>
      <c r="B151" s="419"/>
      <c r="C151" s="416" t="s">
        <v>245</v>
      </c>
      <c r="D151" s="416" t="s">
        <v>223</v>
      </c>
      <c r="E151" s="416" t="s">
        <v>241</v>
      </c>
      <c r="F151" s="416" t="s">
        <v>404</v>
      </c>
      <c r="G151" s="416"/>
      <c r="H151" s="454">
        <f>H152</f>
        <v>0</v>
      </c>
      <c r="I151" s="256">
        <f>I152</f>
        <v>0</v>
      </c>
      <c r="J151" s="198"/>
      <c r="K151" s="204">
        <f>K152</f>
        <v>0</v>
      </c>
      <c r="L151" s="204">
        <f>L152</f>
        <v>0</v>
      </c>
      <c r="N151" s="213">
        <f t="shared" si="3"/>
        <v>0</v>
      </c>
      <c r="O151" s="213">
        <f t="shared" si="3"/>
        <v>0</v>
      </c>
      <c r="P151" s="213" t="e">
        <f t="shared" si="4"/>
        <v>#DIV/0!</v>
      </c>
      <c r="Q151" s="213" t="e">
        <f t="shared" si="4"/>
        <v>#DIV/0!</v>
      </c>
    </row>
    <row r="152" spans="1:17" ht="30.75" hidden="1">
      <c r="A152" s="419" t="s">
        <v>200</v>
      </c>
      <c r="B152" s="419"/>
      <c r="C152" s="416" t="s">
        <v>245</v>
      </c>
      <c r="D152" s="416" t="s">
        <v>223</v>
      </c>
      <c r="E152" s="416" t="s">
        <v>241</v>
      </c>
      <c r="F152" s="416" t="s">
        <v>404</v>
      </c>
      <c r="G152" s="416" t="s">
        <v>215</v>
      </c>
      <c r="H152" s="453"/>
      <c r="I152" s="227"/>
      <c r="J152" s="198"/>
      <c r="K152" s="203"/>
      <c r="L152" s="203"/>
      <c r="N152" s="213">
        <f t="shared" si="3"/>
        <v>0</v>
      </c>
      <c r="O152" s="213">
        <f t="shared" si="3"/>
        <v>0</v>
      </c>
      <c r="P152" s="213" t="e">
        <f t="shared" si="4"/>
        <v>#DIV/0!</v>
      </c>
      <c r="Q152" s="213" t="e">
        <f t="shared" si="4"/>
        <v>#DIV/0!</v>
      </c>
    </row>
    <row r="153" spans="1:17" s="9" customFormat="1" ht="17.25" customHeight="1">
      <c r="A153" s="414" t="s">
        <v>12</v>
      </c>
      <c r="B153" s="414"/>
      <c r="C153" s="415" t="s">
        <v>245</v>
      </c>
      <c r="D153" s="415" t="s">
        <v>248</v>
      </c>
      <c r="E153" s="415"/>
      <c r="F153" s="415"/>
      <c r="G153" s="415"/>
      <c r="H153" s="455">
        <f>H154+H163+H173</f>
        <v>994.9</v>
      </c>
      <c r="I153" s="257">
        <f>I154+I163+I173</f>
        <v>132.5</v>
      </c>
      <c r="J153" s="206"/>
      <c r="K153" s="205">
        <f>K154+K163+K173</f>
        <v>100</v>
      </c>
      <c r="L153" s="205">
        <f>L154+L163+L173</f>
        <v>100</v>
      </c>
      <c r="N153" s="213">
        <f t="shared" si="3"/>
        <v>894.9</v>
      </c>
      <c r="O153" s="213">
        <f t="shared" si="3"/>
        <v>32.5</v>
      </c>
      <c r="P153" s="213">
        <f t="shared" si="4"/>
        <v>994.9</v>
      </c>
      <c r="Q153" s="213">
        <f t="shared" si="4"/>
        <v>132.5</v>
      </c>
    </row>
    <row r="154" spans="1:17" ht="15" hidden="1">
      <c r="A154" s="417" t="s">
        <v>249</v>
      </c>
      <c r="B154" s="417"/>
      <c r="C154" s="415" t="s">
        <v>245</v>
      </c>
      <c r="D154" s="415" t="s">
        <v>248</v>
      </c>
      <c r="E154" s="415" t="s">
        <v>211</v>
      </c>
      <c r="F154" s="415"/>
      <c r="G154" s="415"/>
      <c r="H154" s="455">
        <f>H155+H160</f>
        <v>0</v>
      </c>
      <c r="I154" s="257">
        <f>I155+I160</f>
        <v>0</v>
      </c>
      <c r="J154" s="198"/>
      <c r="K154" s="205">
        <f>K155+K160</f>
        <v>0</v>
      </c>
      <c r="L154" s="205">
        <f>L155+L160</f>
        <v>0</v>
      </c>
      <c r="N154" s="213">
        <f t="shared" si="3"/>
        <v>0</v>
      </c>
      <c r="O154" s="213">
        <f t="shared" si="3"/>
        <v>0</v>
      </c>
      <c r="P154" s="213" t="e">
        <f t="shared" si="4"/>
        <v>#DIV/0!</v>
      </c>
      <c r="Q154" s="213" t="e">
        <f t="shared" si="4"/>
        <v>#DIV/0!</v>
      </c>
    </row>
    <row r="155" spans="1:17" ht="15" hidden="1">
      <c r="A155" s="414" t="s">
        <v>12</v>
      </c>
      <c r="B155" s="414"/>
      <c r="C155" s="415" t="s">
        <v>245</v>
      </c>
      <c r="D155" s="415" t="s">
        <v>248</v>
      </c>
      <c r="E155" s="415" t="s">
        <v>211</v>
      </c>
      <c r="F155" s="416" t="s">
        <v>405</v>
      </c>
      <c r="G155" s="415"/>
      <c r="H155" s="455">
        <f>H156+H158</f>
        <v>0</v>
      </c>
      <c r="I155" s="257">
        <f>I156+I158</f>
        <v>0</v>
      </c>
      <c r="J155" s="198"/>
      <c r="K155" s="205">
        <f>K156+K158</f>
        <v>0</v>
      </c>
      <c r="L155" s="205">
        <f>L156+L158</f>
        <v>0</v>
      </c>
      <c r="N155" s="213">
        <f t="shared" si="3"/>
        <v>0</v>
      </c>
      <c r="O155" s="213">
        <f t="shared" si="3"/>
        <v>0</v>
      </c>
      <c r="P155" s="213" t="e">
        <f t="shared" si="4"/>
        <v>#DIV/0!</v>
      </c>
      <c r="Q155" s="213" t="e">
        <f t="shared" si="4"/>
        <v>#DIV/0!</v>
      </c>
    </row>
    <row r="156" spans="1:17" ht="30.75" hidden="1">
      <c r="A156" s="419" t="s">
        <v>406</v>
      </c>
      <c r="B156" s="419"/>
      <c r="C156" s="416" t="s">
        <v>245</v>
      </c>
      <c r="D156" s="416" t="s">
        <v>248</v>
      </c>
      <c r="E156" s="416" t="s">
        <v>211</v>
      </c>
      <c r="F156" s="416" t="s">
        <v>407</v>
      </c>
      <c r="G156" s="415"/>
      <c r="H156" s="454">
        <f>H157</f>
        <v>0</v>
      </c>
      <c r="I156" s="256">
        <f>I157</f>
        <v>0</v>
      </c>
      <c r="J156" s="198"/>
      <c r="K156" s="204">
        <f>K157</f>
        <v>0</v>
      </c>
      <c r="L156" s="204">
        <f>L157</f>
        <v>0</v>
      </c>
      <c r="N156" s="213">
        <f t="shared" si="3"/>
        <v>0</v>
      </c>
      <c r="O156" s="213">
        <f t="shared" si="3"/>
        <v>0</v>
      </c>
      <c r="P156" s="213" t="e">
        <f t="shared" si="4"/>
        <v>#DIV/0!</v>
      </c>
      <c r="Q156" s="213" t="e">
        <f t="shared" si="4"/>
        <v>#DIV/0!</v>
      </c>
    </row>
    <row r="157" spans="1:17" ht="39.75" customHeight="1" hidden="1">
      <c r="A157" s="421" t="s">
        <v>96</v>
      </c>
      <c r="B157" s="421"/>
      <c r="C157" s="416" t="s">
        <v>245</v>
      </c>
      <c r="D157" s="416" t="s">
        <v>248</v>
      </c>
      <c r="E157" s="416" t="s">
        <v>211</v>
      </c>
      <c r="F157" s="416" t="s">
        <v>407</v>
      </c>
      <c r="G157" s="416" t="s">
        <v>288</v>
      </c>
      <c r="H157" s="460"/>
      <c r="I157" s="260"/>
      <c r="J157" s="198"/>
      <c r="K157" s="216"/>
      <c r="L157" s="216"/>
      <c r="N157" s="213">
        <f t="shared" si="3"/>
        <v>0</v>
      </c>
      <c r="O157" s="213">
        <f t="shared" si="3"/>
        <v>0</v>
      </c>
      <c r="P157" s="213" t="e">
        <f t="shared" si="4"/>
        <v>#DIV/0!</v>
      </c>
      <c r="Q157" s="213" t="e">
        <f t="shared" si="4"/>
        <v>#DIV/0!</v>
      </c>
    </row>
    <row r="158" spans="1:17" ht="20.25" customHeight="1" hidden="1">
      <c r="A158" s="419" t="s">
        <v>326</v>
      </c>
      <c r="B158" s="419"/>
      <c r="C158" s="416" t="s">
        <v>245</v>
      </c>
      <c r="D158" s="416" t="s">
        <v>248</v>
      </c>
      <c r="E158" s="416" t="s">
        <v>211</v>
      </c>
      <c r="F158" s="416" t="s">
        <v>327</v>
      </c>
      <c r="G158" s="416"/>
      <c r="H158" s="460">
        <f>H159</f>
        <v>0</v>
      </c>
      <c r="I158" s="260">
        <f>I159</f>
        <v>0</v>
      </c>
      <c r="J158" s="198"/>
      <c r="K158" s="216">
        <f>K159</f>
        <v>0</v>
      </c>
      <c r="L158" s="216">
        <f>L159</f>
        <v>0</v>
      </c>
      <c r="N158" s="213">
        <f t="shared" si="3"/>
        <v>0</v>
      </c>
      <c r="O158" s="213">
        <f t="shared" si="3"/>
        <v>0</v>
      </c>
      <c r="P158" s="213" t="e">
        <f t="shared" si="4"/>
        <v>#DIV/0!</v>
      </c>
      <c r="Q158" s="213" t="e">
        <f t="shared" si="4"/>
        <v>#DIV/0!</v>
      </c>
    </row>
    <row r="159" spans="1:17" ht="39.75" customHeight="1" hidden="1">
      <c r="A159" s="419" t="s">
        <v>319</v>
      </c>
      <c r="B159" s="419"/>
      <c r="C159" s="416" t="s">
        <v>245</v>
      </c>
      <c r="D159" s="416" t="s">
        <v>248</v>
      </c>
      <c r="E159" s="416" t="s">
        <v>211</v>
      </c>
      <c r="F159" s="416" t="s">
        <v>327</v>
      </c>
      <c r="G159" s="416" t="s">
        <v>215</v>
      </c>
      <c r="H159" s="460"/>
      <c r="I159" s="260"/>
      <c r="J159" s="198"/>
      <c r="K159" s="216"/>
      <c r="L159" s="216"/>
      <c r="N159" s="213">
        <f t="shared" si="3"/>
        <v>0</v>
      </c>
      <c r="O159" s="213">
        <f t="shared" si="3"/>
        <v>0</v>
      </c>
      <c r="P159" s="213" t="e">
        <f t="shared" si="4"/>
        <v>#DIV/0!</v>
      </c>
      <c r="Q159" s="213" t="e">
        <f t="shared" si="4"/>
        <v>#DIV/0!</v>
      </c>
    </row>
    <row r="160" spans="1:17" ht="43.5" customHeight="1" hidden="1">
      <c r="A160" s="83" t="s">
        <v>345</v>
      </c>
      <c r="B160" s="434"/>
      <c r="C160" s="435" t="s">
        <v>245</v>
      </c>
      <c r="D160" s="435" t="s">
        <v>248</v>
      </c>
      <c r="E160" s="435" t="s">
        <v>211</v>
      </c>
      <c r="F160" s="436" t="s">
        <v>456</v>
      </c>
      <c r="G160" s="435"/>
      <c r="H160" s="461">
        <f>H162</f>
        <v>0</v>
      </c>
      <c r="I160" s="261">
        <f>I162</f>
        <v>0</v>
      </c>
      <c r="J160" s="198"/>
      <c r="K160" s="217">
        <f>K162</f>
        <v>0</v>
      </c>
      <c r="L160" s="217">
        <f>L162</f>
        <v>0</v>
      </c>
      <c r="N160" s="213">
        <f t="shared" si="3"/>
        <v>0</v>
      </c>
      <c r="O160" s="213">
        <f t="shared" si="3"/>
        <v>0</v>
      </c>
      <c r="P160" s="213" t="e">
        <f t="shared" si="4"/>
        <v>#DIV/0!</v>
      </c>
      <c r="Q160" s="213" t="e">
        <f t="shared" si="4"/>
        <v>#DIV/0!</v>
      </c>
    </row>
    <row r="161" spans="1:17" ht="46.5" hidden="1">
      <c r="A161" s="83" t="s">
        <v>345</v>
      </c>
      <c r="B161" s="83"/>
      <c r="C161" s="416" t="s">
        <v>245</v>
      </c>
      <c r="D161" s="416" t="s">
        <v>248</v>
      </c>
      <c r="E161" s="416" t="s">
        <v>211</v>
      </c>
      <c r="F161" s="437" t="s">
        <v>51</v>
      </c>
      <c r="G161" s="416"/>
      <c r="H161" s="454">
        <f>H162</f>
        <v>0</v>
      </c>
      <c r="I161" s="256">
        <f>I162</f>
        <v>0</v>
      </c>
      <c r="J161" s="198"/>
      <c r="K161" s="204">
        <f>K162</f>
        <v>0</v>
      </c>
      <c r="L161" s="204">
        <f>L162</f>
        <v>0</v>
      </c>
      <c r="N161" s="213">
        <f t="shared" si="3"/>
        <v>0</v>
      </c>
      <c r="O161" s="213">
        <f t="shared" si="3"/>
        <v>0</v>
      </c>
      <c r="P161" s="213" t="e">
        <f t="shared" si="4"/>
        <v>#DIV/0!</v>
      </c>
      <c r="Q161" s="213" t="e">
        <f t="shared" si="4"/>
        <v>#DIV/0!</v>
      </c>
    </row>
    <row r="162" spans="1:17" ht="30.75" hidden="1">
      <c r="A162" s="438" t="s">
        <v>289</v>
      </c>
      <c r="B162" s="438"/>
      <c r="C162" s="416" t="s">
        <v>245</v>
      </c>
      <c r="D162" s="416" t="s">
        <v>248</v>
      </c>
      <c r="E162" s="416" t="s">
        <v>211</v>
      </c>
      <c r="F162" s="437" t="s">
        <v>51</v>
      </c>
      <c r="G162" s="416" t="s">
        <v>288</v>
      </c>
      <c r="H162" s="454"/>
      <c r="I162" s="256"/>
      <c r="J162" s="218"/>
      <c r="K162" s="204"/>
      <c r="L162" s="204"/>
      <c r="N162" s="213">
        <f t="shared" si="3"/>
        <v>0</v>
      </c>
      <c r="O162" s="213">
        <f t="shared" si="3"/>
        <v>0</v>
      </c>
      <c r="P162" s="213" t="e">
        <f t="shared" si="4"/>
        <v>#DIV/0!</v>
      </c>
      <c r="Q162" s="213" t="e">
        <f t="shared" si="4"/>
        <v>#DIV/0!</v>
      </c>
    </row>
    <row r="163" spans="1:17" s="9" customFormat="1" ht="20.25" customHeight="1">
      <c r="A163" s="417" t="s">
        <v>250</v>
      </c>
      <c r="B163" s="417"/>
      <c r="C163" s="415" t="s">
        <v>245</v>
      </c>
      <c r="D163" s="415" t="s">
        <v>248</v>
      </c>
      <c r="E163" s="415" t="s">
        <v>212</v>
      </c>
      <c r="F163" s="415"/>
      <c r="G163" s="415"/>
      <c r="H163" s="455">
        <f>2!H156</f>
        <v>351.48</v>
      </c>
      <c r="I163" s="257">
        <f>I166</f>
        <v>125</v>
      </c>
      <c r="J163" s="219"/>
      <c r="K163" s="205">
        <f aca="true" t="shared" si="9" ref="K163:L171">K164</f>
        <v>100</v>
      </c>
      <c r="L163" s="205">
        <f t="shared" si="9"/>
        <v>100</v>
      </c>
      <c r="N163" s="213">
        <f t="shared" si="3"/>
        <v>251.48000000000002</v>
      </c>
      <c r="O163" s="213">
        <f t="shared" si="3"/>
        <v>25</v>
      </c>
      <c r="P163" s="213">
        <f t="shared" si="4"/>
        <v>351.48</v>
      </c>
      <c r="Q163" s="213">
        <f t="shared" si="4"/>
        <v>125</v>
      </c>
    </row>
    <row r="164" spans="1:17" ht="16.5" customHeight="1" hidden="1">
      <c r="A164" s="414" t="s">
        <v>12</v>
      </c>
      <c r="B164" s="414"/>
      <c r="C164" s="415" t="s">
        <v>245</v>
      </c>
      <c r="D164" s="415" t="s">
        <v>248</v>
      </c>
      <c r="E164" s="415" t="s">
        <v>212</v>
      </c>
      <c r="F164" s="416" t="s">
        <v>405</v>
      </c>
      <c r="G164" s="416"/>
      <c r="H164" s="454">
        <f aca="true" t="shared" si="10" ref="H164:I171">H165</f>
        <v>0</v>
      </c>
      <c r="I164" s="256">
        <f t="shared" si="10"/>
        <v>0</v>
      </c>
      <c r="J164" s="218"/>
      <c r="K164" s="204">
        <f t="shared" si="9"/>
        <v>100</v>
      </c>
      <c r="L164" s="204">
        <f t="shared" si="9"/>
        <v>100</v>
      </c>
      <c r="N164" s="213">
        <f t="shared" si="3"/>
        <v>-100</v>
      </c>
      <c r="O164" s="213">
        <f t="shared" si="3"/>
        <v>-100</v>
      </c>
      <c r="P164" s="213">
        <f t="shared" si="4"/>
        <v>0</v>
      </c>
      <c r="Q164" s="213">
        <f t="shared" si="4"/>
        <v>0</v>
      </c>
    </row>
    <row r="165" spans="1:17" ht="15" hidden="1">
      <c r="A165" s="417" t="s">
        <v>250</v>
      </c>
      <c r="B165" s="417"/>
      <c r="C165" s="415" t="s">
        <v>245</v>
      </c>
      <c r="D165" s="415" t="s">
        <v>248</v>
      </c>
      <c r="E165" s="415" t="s">
        <v>212</v>
      </c>
      <c r="F165" s="415"/>
      <c r="G165" s="415"/>
      <c r="H165" s="455">
        <f>H169</f>
        <v>0</v>
      </c>
      <c r="I165" s="257">
        <f>I169</f>
        <v>0</v>
      </c>
      <c r="J165" s="218"/>
      <c r="K165" s="205">
        <f>K169</f>
        <v>100</v>
      </c>
      <c r="L165" s="205">
        <f>L169</f>
        <v>100</v>
      </c>
      <c r="N165" s="213">
        <f t="shared" si="3"/>
        <v>-100</v>
      </c>
      <c r="O165" s="213">
        <f t="shared" si="3"/>
        <v>-100</v>
      </c>
      <c r="P165" s="213">
        <f t="shared" si="4"/>
        <v>0</v>
      </c>
      <c r="Q165" s="213">
        <f t="shared" si="4"/>
        <v>0</v>
      </c>
    </row>
    <row r="166" spans="1:17" ht="15" hidden="1">
      <c r="A166" s="419" t="s">
        <v>196</v>
      </c>
      <c r="B166" s="417"/>
      <c r="C166" s="415" t="s">
        <v>245</v>
      </c>
      <c r="D166" s="432">
        <v>5</v>
      </c>
      <c r="E166" s="432">
        <v>2</v>
      </c>
      <c r="F166" s="439">
        <v>3500000000</v>
      </c>
      <c r="G166" s="440"/>
      <c r="H166" s="455">
        <f>H167</f>
        <v>451.4</v>
      </c>
      <c r="I166" s="257">
        <f>I167</f>
        <v>125</v>
      </c>
      <c r="J166" s="218"/>
      <c r="K166" s="205"/>
      <c r="L166" s="205"/>
      <c r="N166" s="213"/>
      <c r="O166" s="213"/>
      <c r="P166" s="213"/>
      <c r="Q166" s="213"/>
    </row>
    <row r="167" spans="1:17" ht="15" hidden="1">
      <c r="A167" s="419" t="s">
        <v>197</v>
      </c>
      <c r="B167" s="417"/>
      <c r="C167" s="415" t="s">
        <v>245</v>
      </c>
      <c r="D167" s="432">
        <v>5</v>
      </c>
      <c r="E167" s="432">
        <v>2</v>
      </c>
      <c r="F167" s="439">
        <v>3504900000</v>
      </c>
      <c r="G167" s="440"/>
      <c r="H167" s="455">
        <f>H168</f>
        <v>451.4</v>
      </c>
      <c r="I167" s="257">
        <f>I168</f>
        <v>125</v>
      </c>
      <c r="J167" s="218"/>
      <c r="K167" s="205"/>
      <c r="L167" s="205"/>
      <c r="N167" s="213"/>
      <c r="O167" s="213"/>
      <c r="P167" s="213"/>
      <c r="Q167" s="213"/>
    </row>
    <row r="168" spans="1:17" ht="30.75" hidden="1">
      <c r="A168" s="419" t="s">
        <v>319</v>
      </c>
      <c r="B168" s="417"/>
      <c r="C168" s="415" t="s">
        <v>245</v>
      </c>
      <c r="D168" s="432">
        <v>5</v>
      </c>
      <c r="E168" s="432">
        <v>2</v>
      </c>
      <c r="F168" s="439">
        <v>3504900000</v>
      </c>
      <c r="G168" s="440">
        <v>200</v>
      </c>
      <c r="H168" s="455">
        <v>451.4</v>
      </c>
      <c r="I168" s="257">
        <v>125</v>
      </c>
      <c r="J168" s="218"/>
      <c r="K168" s="205"/>
      <c r="L168" s="205"/>
      <c r="N168" s="213"/>
      <c r="O168" s="213"/>
      <c r="P168" s="213"/>
      <c r="Q168" s="213"/>
    </row>
    <row r="169" spans="1:17" ht="46.5" hidden="1">
      <c r="A169" s="430" t="s">
        <v>438</v>
      </c>
      <c r="B169" s="430"/>
      <c r="C169" s="431">
        <v>950</v>
      </c>
      <c r="D169" s="432">
        <v>5</v>
      </c>
      <c r="E169" s="432">
        <v>2</v>
      </c>
      <c r="F169" s="427" t="s">
        <v>426</v>
      </c>
      <c r="G169" s="428" t="s">
        <v>429</v>
      </c>
      <c r="H169" s="452">
        <f t="shared" si="10"/>
        <v>0</v>
      </c>
      <c r="I169" s="51">
        <f t="shared" si="10"/>
        <v>0</v>
      </c>
      <c r="J169" s="218"/>
      <c r="K169" s="202">
        <f t="shared" si="9"/>
        <v>100</v>
      </c>
      <c r="L169" s="202">
        <f t="shared" si="9"/>
        <v>100</v>
      </c>
      <c r="N169" s="213">
        <f aca="true" t="shared" si="11" ref="N169:O250">H169-K169</f>
        <v>-100</v>
      </c>
      <c r="O169" s="213">
        <f t="shared" si="11"/>
        <v>-100</v>
      </c>
      <c r="P169" s="213">
        <f aca="true" t="shared" si="12" ref="P169:Q250">H169/K169*100</f>
        <v>0</v>
      </c>
      <c r="Q169" s="213">
        <f t="shared" si="12"/>
        <v>0</v>
      </c>
    </row>
    <row r="170" spans="1:17" ht="62.25" hidden="1">
      <c r="A170" s="430" t="s">
        <v>336</v>
      </c>
      <c r="B170" s="430"/>
      <c r="C170" s="431">
        <v>950</v>
      </c>
      <c r="D170" s="432">
        <v>5</v>
      </c>
      <c r="E170" s="432">
        <v>2</v>
      </c>
      <c r="F170" s="427">
        <v>8801000000</v>
      </c>
      <c r="G170" s="428" t="s">
        <v>429</v>
      </c>
      <c r="H170" s="453">
        <f t="shared" si="10"/>
        <v>0</v>
      </c>
      <c r="I170" s="227">
        <f t="shared" si="10"/>
        <v>0</v>
      </c>
      <c r="J170" s="218"/>
      <c r="K170" s="203">
        <f t="shared" si="9"/>
        <v>100</v>
      </c>
      <c r="L170" s="203">
        <f t="shared" si="9"/>
        <v>100</v>
      </c>
      <c r="N170" s="213">
        <f t="shared" si="11"/>
        <v>-100</v>
      </c>
      <c r="O170" s="213">
        <f t="shared" si="11"/>
        <v>-100</v>
      </c>
      <c r="P170" s="213">
        <f t="shared" si="12"/>
        <v>0</v>
      </c>
      <c r="Q170" s="213">
        <f t="shared" si="12"/>
        <v>0</v>
      </c>
    </row>
    <row r="171" spans="1:17" ht="15" hidden="1">
      <c r="A171" s="430" t="s">
        <v>439</v>
      </c>
      <c r="B171" s="430"/>
      <c r="C171" s="431">
        <v>950</v>
      </c>
      <c r="D171" s="432">
        <v>5</v>
      </c>
      <c r="E171" s="432">
        <v>2</v>
      </c>
      <c r="F171" s="427">
        <v>8801000001</v>
      </c>
      <c r="G171" s="428" t="s">
        <v>429</v>
      </c>
      <c r="H171" s="452">
        <f t="shared" si="10"/>
        <v>0</v>
      </c>
      <c r="I171" s="51">
        <f t="shared" si="10"/>
        <v>0</v>
      </c>
      <c r="J171" s="218"/>
      <c r="K171" s="202">
        <f t="shared" si="9"/>
        <v>100</v>
      </c>
      <c r="L171" s="202">
        <f t="shared" si="9"/>
        <v>100</v>
      </c>
      <c r="N171" s="213">
        <f t="shared" si="11"/>
        <v>-100</v>
      </c>
      <c r="O171" s="213">
        <f t="shared" si="11"/>
        <v>-100</v>
      </c>
      <c r="P171" s="213">
        <f t="shared" si="12"/>
        <v>0</v>
      </c>
      <c r="Q171" s="213">
        <f t="shared" si="12"/>
        <v>0</v>
      </c>
    </row>
    <row r="172" spans="1:17" ht="46.5" hidden="1">
      <c r="A172" s="430" t="s">
        <v>319</v>
      </c>
      <c r="B172" s="430"/>
      <c r="C172" s="431">
        <v>950</v>
      </c>
      <c r="D172" s="432">
        <v>5</v>
      </c>
      <c r="E172" s="432">
        <v>2</v>
      </c>
      <c r="F172" s="427">
        <v>8801000001</v>
      </c>
      <c r="G172" s="428" t="s">
        <v>215</v>
      </c>
      <c r="H172" s="452">
        <v>0</v>
      </c>
      <c r="I172" s="262">
        <v>0</v>
      </c>
      <c r="J172" s="218"/>
      <c r="K172" s="202">
        <v>100</v>
      </c>
      <c r="L172" s="220">
        <v>100</v>
      </c>
      <c r="N172" s="213">
        <f t="shared" si="11"/>
        <v>-100</v>
      </c>
      <c r="O172" s="213">
        <f t="shared" si="11"/>
        <v>-100</v>
      </c>
      <c r="P172" s="213">
        <f t="shared" si="12"/>
        <v>0</v>
      </c>
      <c r="Q172" s="213">
        <f t="shared" si="12"/>
        <v>0</v>
      </c>
    </row>
    <row r="173" spans="1:17" s="9" customFormat="1" ht="24.75" customHeight="1">
      <c r="A173" s="417" t="s">
        <v>251</v>
      </c>
      <c r="B173" s="417"/>
      <c r="C173" s="415" t="s">
        <v>245</v>
      </c>
      <c r="D173" s="415" t="s">
        <v>248</v>
      </c>
      <c r="E173" s="415" t="s">
        <v>222</v>
      </c>
      <c r="F173" s="415"/>
      <c r="G173" s="415"/>
      <c r="H173" s="455">
        <f>2!H166</f>
        <v>643.42</v>
      </c>
      <c r="I173" s="257">
        <f>I190</f>
        <v>7.5</v>
      </c>
      <c r="J173" s="206"/>
      <c r="K173" s="205">
        <f>K190</f>
        <v>0</v>
      </c>
      <c r="L173" s="205">
        <f>L190</f>
        <v>0</v>
      </c>
      <c r="N173" s="213">
        <f t="shared" si="11"/>
        <v>643.42</v>
      </c>
      <c r="O173" s="213">
        <f t="shared" si="11"/>
        <v>7.5</v>
      </c>
      <c r="P173" s="213" t="e">
        <f t="shared" si="12"/>
        <v>#DIV/0!</v>
      </c>
      <c r="Q173" s="213" t="e">
        <f t="shared" si="12"/>
        <v>#DIV/0!</v>
      </c>
    </row>
    <row r="174" spans="1:17" s="9" customFormat="1" ht="15" hidden="1">
      <c r="A174" s="414" t="s">
        <v>12</v>
      </c>
      <c r="B174" s="417"/>
      <c r="C174" s="415"/>
      <c r="D174" s="415" t="s">
        <v>248</v>
      </c>
      <c r="E174" s="415" t="s">
        <v>222</v>
      </c>
      <c r="F174" s="416" t="s">
        <v>405</v>
      </c>
      <c r="G174" s="415"/>
      <c r="H174" s="455">
        <f>H175</f>
        <v>673.9000000000001</v>
      </c>
      <c r="I174" s="257">
        <f>I175</f>
        <v>681.4000000000001</v>
      </c>
      <c r="J174" s="206"/>
      <c r="K174" s="316"/>
      <c r="L174" s="316"/>
      <c r="N174" s="317"/>
      <c r="O174" s="317"/>
      <c r="P174" s="317"/>
      <c r="Q174" s="317"/>
    </row>
    <row r="175" spans="1:17" s="9" customFormat="1" ht="15" hidden="1">
      <c r="A175" s="420" t="s">
        <v>251</v>
      </c>
      <c r="B175" s="417"/>
      <c r="C175" s="415"/>
      <c r="D175" s="416" t="s">
        <v>248</v>
      </c>
      <c r="E175" s="416" t="s">
        <v>222</v>
      </c>
      <c r="F175" s="416" t="s">
        <v>408</v>
      </c>
      <c r="G175" s="416"/>
      <c r="H175" s="454">
        <f>H176+H178+H180+H183+H193</f>
        <v>673.9000000000001</v>
      </c>
      <c r="I175" s="256">
        <f>I176+I178+I180+I183+I193</f>
        <v>681.4000000000001</v>
      </c>
      <c r="J175" s="206"/>
      <c r="K175" s="316"/>
      <c r="L175" s="316"/>
      <c r="N175" s="317"/>
      <c r="O175" s="317"/>
      <c r="P175" s="317"/>
      <c r="Q175" s="317"/>
    </row>
    <row r="176" spans="1:17" s="9" customFormat="1" ht="15" hidden="1">
      <c r="A176" s="417" t="s">
        <v>252</v>
      </c>
      <c r="B176" s="417"/>
      <c r="C176" s="415"/>
      <c r="D176" s="415" t="s">
        <v>248</v>
      </c>
      <c r="E176" s="415" t="s">
        <v>222</v>
      </c>
      <c r="F176" s="415" t="s">
        <v>6</v>
      </c>
      <c r="G176" s="416"/>
      <c r="H176" s="454">
        <f>H177</f>
        <v>230.6</v>
      </c>
      <c r="I176" s="256">
        <f>I177</f>
        <v>230.6</v>
      </c>
      <c r="J176" s="206"/>
      <c r="K176" s="316"/>
      <c r="L176" s="316"/>
      <c r="N176" s="317"/>
      <c r="O176" s="317"/>
      <c r="P176" s="317"/>
      <c r="Q176" s="317"/>
    </row>
    <row r="177" spans="1:17" s="9" customFormat="1" ht="30.75" hidden="1">
      <c r="A177" s="419" t="s">
        <v>319</v>
      </c>
      <c r="B177" s="417"/>
      <c r="C177" s="415"/>
      <c r="D177" s="416" t="s">
        <v>248</v>
      </c>
      <c r="E177" s="416" t="s">
        <v>222</v>
      </c>
      <c r="F177" s="416" t="s">
        <v>6</v>
      </c>
      <c r="G177" s="416" t="s">
        <v>215</v>
      </c>
      <c r="H177" s="454">
        <v>230.6</v>
      </c>
      <c r="I177" s="256">
        <v>230.6</v>
      </c>
      <c r="J177" s="206"/>
      <c r="K177" s="316"/>
      <c r="L177" s="316"/>
      <c r="N177" s="317"/>
      <c r="O177" s="317"/>
      <c r="P177" s="317"/>
      <c r="Q177" s="317"/>
    </row>
    <row r="178" spans="1:17" s="9" customFormat="1" ht="30.75" hidden="1">
      <c r="A178" s="414" t="s">
        <v>63</v>
      </c>
      <c r="B178" s="417"/>
      <c r="C178" s="415"/>
      <c r="D178" s="415" t="s">
        <v>248</v>
      </c>
      <c r="E178" s="415" t="s">
        <v>222</v>
      </c>
      <c r="F178" s="415" t="s">
        <v>7</v>
      </c>
      <c r="G178" s="415"/>
      <c r="H178" s="455">
        <f>H179</f>
        <v>0</v>
      </c>
      <c r="I178" s="257">
        <f>I179</f>
        <v>0</v>
      </c>
      <c r="J178" s="206"/>
      <c r="K178" s="316"/>
      <c r="L178" s="316"/>
      <c r="N178" s="317"/>
      <c r="O178" s="317"/>
      <c r="P178" s="317"/>
      <c r="Q178" s="317"/>
    </row>
    <row r="179" spans="1:17" s="9" customFormat="1" ht="30.75" hidden="1">
      <c r="A179" s="420" t="s">
        <v>200</v>
      </c>
      <c r="B179" s="417"/>
      <c r="C179" s="415"/>
      <c r="D179" s="416" t="s">
        <v>248</v>
      </c>
      <c r="E179" s="416" t="s">
        <v>222</v>
      </c>
      <c r="F179" s="416" t="s">
        <v>7</v>
      </c>
      <c r="G179" s="416" t="s">
        <v>215</v>
      </c>
      <c r="H179" s="452">
        <v>0</v>
      </c>
      <c r="I179" s="51">
        <v>0</v>
      </c>
      <c r="J179" s="206"/>
      <c r="K179" s="316"/>
      <c r="L179" s="316"/>
      <c r="N179" s="317"/>
      <c r="O179" s="317"/>
      <c r="P179" s="317"/>
      <c r="Q179" s="317"/>
    </row>
    <row r="180" spans="1:17" s="9" customFormat="1" ht="18" customHeight="1" hidden="1">
      <c r="A180" s="417" t="s">
        <v>64</v>
      </c>
      <c r="B180" s="417"/>
      <c r="C180" s="415"/>
      <c r="D180" s="415" t="s">
        <v>248</v>
      </c>
      <c r="E180" s="415" t="s">
        <v>222</v>
      </c>
      <c r="F180" s="415" t="s">
        <v>8</v>
      </c>
      <c r="G180" s="415"/>
      <c r="H180" s="451">
        <f>H181</f>
        <v>80</v>
      </c>
      <c r="I180" s="52">
        <f>I181</f>
        <v>80</v>
      </c>
      <c r="J180" s="206"/>
      <c r="K180" s="316"/>
      <c r="L180" s="316"/>
      <c r="N180" s="317"/>
      <c r="O180" s="317"/>
      <c r="P180" s="317"/>
      <c r="Q180" s="317"/>
    </row>
    <row r="181" spans="1:17" s="9" customFormat="1" ht="30.75" hidden="1">
      <c r="A181" s="419" t="s">
        <v>200</v>
      </c>
      <c r="B181" s="417"/>
      <c r="C181" s="415"/>
      <c r="D181" s="416" t="s">
        <v>248</v>
      </c>
      <c r="E181" s="416" t="s">
        <v>222</v>
      </c>
      <c r="F181" s="416" t="s">
        <v>8</v>
      </c>
      <c r="G181" s="416" t="s">
        <v>215</v>
      </c>
      <c r="H181" s="452">
        <v>80</v>
      </c>
      <c r="I181" s="51">
        <v>80</v>
      </c>
      <c r="J181" s="206"/>
      <c r="K181" s="316"/>
      <c r="L181" s="316"/>
      <c r="N181" s="317"/>
      <c r="O181" s="317"/>
      <c r="P181" s="317"/>
      <c r="Q181" s="317"/>
    </row>
    <row r="182" spans="1:17" s="9" customFormat="1" ht="15.75" hidden="1">
      <c r="A182" s="720"/>
      <c r="B182" s="417"/>
      <c r="C182" s="415"/>
      <c r="D182" s="416"/>
      <c r="E182" s="416"/>
      <c r="F182" s="416"/>
      <c r="G182" s="416"/>
      <c r="H182" s="452"/>
      <c r="I182" s="51"/>
      <c r="J182" s="206"/>
      <c r="K182" s="316"/>
      <c r="L182" s="316"/>
      <c r="N182" s="317"/>
      <c r="O182" s="317"/>
      <c r="P182" s="317"/>
      <c r="Q182" s="317"/>
    </row>
    <row r="183" spans="1:17" s="9" customFormat="1" ht="30.75" hidden="1">
      <c r="A183" s="721" t="s">
        <v>344</v>
      </c>
      <c r="B183" s="417"/>
      <c r="C183" s="415"/>
      <c r="D183" s="416" t="s">
        <v>248</v>
      </c>
      <c r="E183" s="416" t="s">
        <v>222</v>
      </c>
      <c r="F183" s="416" t="s">
        <v>365</v>
      </c>
      <c r="G183" s="416"/>
      <c r="H183" s="452">
        <f>H184</f>
        <v>363.3</v>
      </c>
      <c r="I183" s="51">
        <f>I184</f>
        <v>363.3</v>
      </c>
      <c r="J183" s="206"/>
      <c r="K183" s="316"/>
      <c r="L183" s="316"/>
      <c r="N183" s="317"/>
      <c r="O183" s="317"/>
      <c r="P183" s="317"/>
      <c r="Q183" s="317"/>
    </row>
    <row r="184" spans="1:17" s="9" customFormat="1" ht="30.75" hidden="1">
      <c r="A184" s="722" t="s">
        <v>319</v>
      </c>
      <c r="B184" s="417"/>
      <c r="C184" s="415"/>
      <c r="D184" s="416" t="s">
        <v>248</v>
      </c>
      <c r="E184" s="416" t="s">
        <v>222</v>
      </c>
      <c r="F184" s="416" t="s">
        <v>365</v>
      </c>
      <c r="G184" s="416" t="s">
        <v>215</v>
      </c>
      <c r="H184" s="452">
        <v>363.3</v>
      </c>
      <c r="I184" s="51">
        <v>363.3</v>
      </c>
      <c r="J184" s="206"/>
      <c r="K184" s="316"/>
      <c r="L184" s="316"/>
      <c r="N184" s="317"/>
      <c r="O184" s="317"/>
      <c r="P184" s="317"/>
      <c r="Q184" s="317"/>
    </row>
    <row r="185" spans="1:17" s="9" customFormat="1" ht="15" hidden="1">
      <c r="A185" s="417"/>
      <c r="B185" s="417"/>
      <c r="C185" s="415"/>
      <c r="D185" s="415"/>
      <c r="E185" s="415"/>
      <c r="F185" s="415"/>
      <c r="G185" s="415"/>
      <c r="H185" s="455"/>
      <c r="I185" s="257"/>
      <c r="J185" s="206"/>
      <c r="K185" s="316"/>
      <c r="L185" s="316"/>
      <c r="N185" s="317"/>
      <c r="O185" s="317"/>
      <c r="P185" s="317"/>
      <c r="Q185" s="317"/>
    </row>
    <row r="186" spans="1:17" s="9" customFormat="1" ht="15" hidden="1">
      <c r="A186" s="417"/>
      <c r="B186" s="417"/>
      <c r="C186" s="415"/>
      <c r="D186" s="415"/>
      <c r="E186" s="415"/>
      <c r="F186" s="415"/>
      <c r="G186" s="415"/>
      <c r="H186" s="455"/>
      <c r="I186" s="257"/>
      <c r="J186" s="206"/>
      <c r="K186" s="316"/>
      <c r="L186" s="316"/>
      <c r="N186" s="317"/>
      <c r="O186" s="317"/>
      <c r="P186" s="317"/>
      <c r="Q186" s="317"/>
    </row>
    <row r="187" spans="1:17" s="9" customFormat="1" ht="15" hidden="1">
      <c r="A187" s="417"/>
      <c r="B187" s="417"/>
      <c r="C187" s="415"/>
      <c r="D187" s="415"/>
      <c r="E187" s="415"/>
      <c r="F187" s="415"/>
      <c r="G187" s="415"/>
      <c r="H187" s="455"/>
      <c r="I187" s="257"/>
      <c r="J187" s="206"/>
      <c r="K187" s="316"/>
      <c r="L187" s="316"/>
      <c r="N187" s="317"/>
      <c r="O187" s="317"/>
      <c r="P187" s="317"/>
      <c r="Q187" s="317"/>
    </row>
    <row r="188" spans="1:17" s="9" customFormat="1" ht="15" hidden="1">
      <c r="A188" s="417"/>
      <c r="B188" s="417"/>
      <c r="C188" s="415"/>
      <c r="D188" s="415"/>
      <c r="E188" s="415"/>
      <c r="F188" s="415"/>
      <c r="G188" s="415"/>
      <c r="H188" s="455"/>
      <c r="I188" s="257"/>
      <c r="J188" s="206"/>
      <c r="K188" s="316"/>
      <c r="L188" s="316"/>
      <c r="N188" s="317"/>
      <c r="O188" s="317"/>
      <c r="P188" s="317"/>
      <c r="Q188" s="317"/>
    </row>
    <row r="189" spans="1:12" ht="62.25" hidden="1">
      <c r="A189" s="723" t="s">
        <v>526</v>
      </c>
      <c r="B189" s="722"/>
      <c r="C189" s="416" t="s">
        <v>245</v>
      </c>
      <c r="D189" s="724" t="s">
        <v>248</v>
      </c>
      <c r="E189" s="724" t="s">
        <v>222</v>
      </c>
      <c r="F189" s="724" t="s">
        <v>528</v>
      </c>
      <c r="G189" s="724"/>
      <c r="H189" s="457">
        <f>H190</f>
        <v>0</v>
      </c>
      <c r="I189" s="312">
        <f>I190</f>
        <v>7.5</v>
      </c>
      <c r="K189" s="1"/>
      <c r="L189" s="1"/>
    </row>
    <row r="190" spans="1:12" ht="46.5" hidden="1">
      <c r="A190" s="725" t="s">
        <v>527</v>
      </c>
      <c r="B190" s="722"/>
      <c r="C190" s="416" t="s">
        <v>245</v>
      </c>
      <c r="D190" s="724" t="s">
        <v>248</v>
      </c>
      <c r="E190" s="724" t="s">
        <v>222</v>
      </c>
      <c r="F190" s="724" t="s">
        <v>530</v>
      </c>
      <c r="G190" s="724"/>
      <c r="H190" s="457">
        <f>H191</f>
        <v>0</v>
      </c>
      <c r="I190" s="312">
        <f>I191+I193+I195</f>
        <v>7.5</v>
      </c>
      <c r="K190" s="1"/>
      <c r="L190" s="1"/>
    </row>
    <row r="191" spans="1:12" ht="15" hidden="1">
      <c r="A191" s="725" t="s">
        <v>529</v>
      </c>
      <c r="B191" s="722"/>
      <c r="C191" s="416" t="s">
        <v>245</v>
      </c>
      <c r="D191" s="724" t="s">
        <v>248</v>
      </c>
      <c r="E191" s="724" t="s">
        <v>222</v>
      </c>
      <c r="F191" s="724" t="s">
        <v>531</v>
      </c>
      <c r="G191" s="724"/>
      <c r="H191" s="457">
        <f>H192</f>
        <v>0</v>
      </c>
      <c r="I191" s="312">
        <f>I192</f>
        <v>0</v>
      </c>
      <c r="K191" s="1"/>
      <c r="L191" s="1"/>
    </row>
    <row r="192" spans="1:12" ht="46.5" hidden="1">
      <c r="A192" s="725" t="s">
        <v>200</v>
      </c>
      <c r="B192" s="722"/>
      <c r="C192" s="416" t="s">
        <v>245</v>
      </c>
      <c r="D192" s="724" t="s">
        <v>248</v>
      </c>
      <c r="E192" s="724" t="s">
        <v>222</v>
      </c>
      <c r="F192" s="724" t="s">
        <v>531</v>
      </c>
      <c r="G192" s="724" t="s">
        <v>215</v>
      </c>
      <c r="H192" s="457">
        <v>0</v>
      </c>
      <c r="I192" s="312"/>
      <c r="K192" s="1"/>
      <c r="L192" s="1"/>
    </row>
    <row r="193" spans="1:12" ht="15" hidden="1">
      <c r="A193" s="725" t="s">
        <v>524</v>
      </c>
      <c r="B193" s="722"/>
      <c r="C193" s="416" t="s">
        <v>245</v>
      </c>
      <c r="D193" s="724" t="s">
        <v>248</v>
      </c>
      <c r="E193" s="724" t="s">
        <v>222</v>
      </c>
      <c r="F193" s="724" t="s">
        <v>532</v>
      </c>
      <c r="G193" s="724"/>
      <c r="H193" s="457"/>
      <c r="I193" s="312">
        <f>I194</f>
        <v>7.5</v>
      </c>
      <c r="K193" s="1"/>
      <c r="L193" s="1"/>
    </row>
    <row r="194" spans="1:12" ht="46.5" hidden="1">
      <c r="A194" s="725" t="s">
        <v>200</v>
      </c>
      <c r="B194" s="722"/>
      <c r="C194" s="416" t="s">
        <v>245</v>
      </c>
      <c r="D194" s="724" t="s">
        <v>248</v>
      </c>
      <c r="E194" s="724" t="s">
        <v>222</v>
      </c>
      <c r="F194" s="724" t="s">
        <v>532</v>
      </c>
      <c r="G194" s="724" t="s">
        <v>215</v>
      </c>
      <c r="H194" s="457"/>
      <c r="I194" s="312">
        <v>7.5</v>
      </c>
      <c r="K194" s="1"/>
      <c r="L194" s="1"/>
    </row>
    <row r="195" spans="1:17" s="9" customFormat="1" ht="15" hidden="1">
      <c r="A195" s="417" t="s">
        <v>64</v>
      </c>
      <c r="B195" s="417"/>
      <c r="C195" s="415" t="s">
        <v>245</v>
      </c>
      <c r="D195" s="415" t="s">
        <v>248</v>
      </c>
      <c r="E195" s="415" t="s">
        <v>222</v>
      </c>
      <c r="F195" s="415" t="s">
        <v>8</v>
      </c>
      <c r="G195" s="415"/>
      <c r="H195" s="451">
        <f>H196</f>
        <v>0</v>
      </c>
      <c r="I195" s="52">
        <f>I196</f>
        <v>0</v>
      </c>
      <c r="J195" s="206"/>
      <c r="K195" s="200">
        <f>K196</f>
        <v>0</v>
      </c>
      <c r="L195" s="200">
        <f>L196</f>
        <v>0</v>
      </c>
      <c r="N195" s="213">
        <f t="shared" si="11"/>
        <v>0</v>
      </c>
      <c r="O195" s="213">
        <f t="shared" si="11"/>
        <v>0</v>
      </c>
      <c r="P195" s="213" t="e">
        <f t="shared" si="12"/>
        <v>#DIV/0!</v>
      </c>
      <c r="Q195" s="213" t="e">
        <f t="shared" si="12"/>
        <v>#DIV/0!</v>
      </c>
    </row>
    <row r="196" spans="1:17" ht="30.75" hidden="1">
      <c r="A196" s="419" t="s">
        <v>200</v>
      </c>
      <c r="B196" s="419"/>
      <c r="C196" s="416" t="s">
        <v>245</v>
      </c>
      <c r="D196" s="416" t="s">
        <v>248</v>
      </c>
      <c r="E196" s="416" t="s">
        <v>222</v>
      </c>
      <c r="F196" s="416" t="s">
        <v>8</v>
      </c>
      <c r="G196" s="416" t="s">
        <v>215</v>
      </c>
      <c r="H196" s="452">
        <v>0</v>
      </c>
      <c r="I196" s="51">
        <v>0</v>
      </c>
      <c r="J196" s="198"/>
      <c r="K196" s="202">
        <v>0</v>
      </c>
      <c r="L196" s="202">
        <v>0</v>
      </c>
      <c r="N196" s="213">
        <f t="shared" si="11"/>
        <v>0</v>
      </c>
      <c r="O196" s="213">
        <f t="shared" si="11"/>
        <v>0</v>
      </c>
      <c r="P196" s="213" t="e">
        <f t="shared" si="12"/>
        <v>#DIV/0!</v>
      </c>
      <c r="Q196" s="213" t="e">
        <f t="shared" si="12"/>
        <v>#DIV/0!</v>
      </c>
    </row>
    <row r="197" spans="1:17" ht="15.75" hidden="1">
      <c r="A197" s="441"/>
      <c r="B197" s="441"/>
      <c r="C197" s="416"/>
      <c r="D197" s="416"/>
      <c r="E197" s="416"/>
      <c r="F197" s="416"/>
      <c r="G197" s="416"/>
      <c r="H197" s="452"/>
      <c r="I197" s="51"/>
      <c r="J197" s="198"/>
      <c r="K197" s="202"/>
      <c r="L197" s="202"/>
      <c r="N197" s="213">
        <f t="shared" si="11"/>
        <v>0</v>
      </c>
      <c r="O197" s="213">
        <f t="shared" si="11"/>
        <v>0</v>
      </c>
      <c r="P197" s="213" t="e">
        <f t="shared" si="12"/>
        <v>#DIV/0!</v>
      </c>
      <c r="Q197" s="213" t="e">
        <f t="shared" si="12"/>
        <v>#DIV/0!</v>
      </c>
    </row>
    <row r="198" spans="1:17" ht="30.75" hidden="1">
      <c r="A198" s="383" t="s">
        <v>344</v>
      </c>
      <c r="B198" s="383"/>
      <c r="C198" s="416" t="s">
        <v>245</v>
      </c>
      <c r="D198" s="416" t="s">
        <v>248</v>
      </c>
      <c r="E198" s="416" t="s">
        <v>222</v>
      </c>
      <c r="F198" s="416" t="s">
        <v>341</v>
      </c>
      <c r="G198" s="416"/>
      <c r="H198" s="452">
        <f>H199</f>
        <v>0</v>
      </c>
      <c r="I198" s="51">
        <f>I199</f>
        <v>0</v>
      </c>
      <c r="J198" s="198"/>
      <c r="K198" s="202">
        <f>K199</f>
        <v>0</v>
      </c>
      <c r="L198" s="202">
        <f>L199</f>
        <v>0</v>
      </c>
      <c r="N198" s="213">
        <f t="shared" si="11"/>
        <v>0</v>
      </c>
      <c r="O198" s="213">
        <f t="shared" si="11"/>
        <v>0</v>
      </c>
      <c r="P198" s="213" t="e">
        <f t="shared" si="12"/>
        <v>#DIV/0!</v>
      </c>
      <c r="Q198" s="213" t="e">
        <f t="shared" si="12"/>
        <v>#DIV/0!</v>
      </c>
    </row>
    <row r="199" spans="1:17" ht="30.75" hidden="1">
      <c r="A199" s="382" t="s">
        <v>319</v>
      </c>
      <c r="B199" s="382"/>
      <c r="C199" s="416" t="s">
        <v>245</v>
      </c>
      <c r="D199" s="416" t="s">
        <v>248</v>
      </c>
      <c r="E199" s="416" t="s">
        <v>222</v>
      </c>
      <c r="F199" s="416" t="s">
        <v>341</v>
      </c>
      <c r="G199" s="416" t="s">
        <v>215</v>
      </c>
      <c r="H199" s="452"/>
      <c r="I199" s="51"/>
      <c r="J199" s="198"/>
      <c r="K199" s="202"/>
      <c r="L199" s="202"/>
      <c r="N199" s="213">
        <f t="shared" si="11"/>
        <v>0</v>
      </c>
      <c r="O199" s="213">
        <f t="shared" si="11"/>
        <v>0</v>
      </c>
      <c r="P199" s="213" t="e">
        <f t="shared" si="12"/>
        <v>#DIV/0!</v>
      </c>
      <c r="Q199" s="213" t="e">
        <f t="shared" si="12"/>
        <v>#DIV/0!</v>
      </c>
    </row>
    <row r="200" spans="1:17" ht="30.75" hidden="1">
      <c r="A200" s="383" t="s">
        <v>346</v>
      </c>
      <c r="B200" s="383"/>
      <c r="C200" s="416" t="s">
        <v>245</v>
      </c>
      <c r="D200" s="416" t="s">
        <v>248</v>
      </c>
      <c r="E200" s="416" t="s">
        <v>222</v>
      </c>
      <c r="F200" s="416" t="s">
        <v>342</v>
      </c>
      <c r="G200" s="416"/>
      <c r="H200" s="452">
        <f>H201</f>
        <v>0</v>
      </c>
      <c r="I200" s="51">
        <f>I201</f>
        <v>0</v>
      </c>
      <c r="J200" s="198"/>
      <c r="K200" s="202">
        <f>K201</f>
        <v>0</v>
      </c>
      <c r="L200" s="202">
        <f>L201</f>
        <v>0</v>
      </c>
      <c r="N200" s="213">
        <f t="shared" si="11"/>
        <v>0</v>
      </c>
      <c r="O200" s="213">
        <f t="shared" si="11"/>
        <v>0</v>
      </c>
      <c r="P200" s="213" t="e">
        <f t="shared" si="12"/>
        <v>#DIV/0!</v>
      </c>
      <c r="Q200" s="213" t="e">
        <f t="shared" si="12"/>
        <v>#DIV/0!</v>
      </c>
    </row>
    <row r="201" spans="1:17" ht="30.75" hidden="1">
      <c r="A201" s="382" t="s">
        <v>319</v>
      </c>
      <c r="B201" s="382"/>
      <c r="C201" s="416" t="s">
        <v>245</v>
      </c>
      <c r="D201" s="416" t="s">
        <v>248</v>
      </c>
      <c r="E201" s="416" t="s">
        <v>222</v>
      </c>
      <c r="F201" s="416" t="s">
        <v>342</v>
      </c>
      <c r="G201" s="416" t="s">
        <v>215</v>
      </c>
      <c r="H201" s="452"/>
      <c r="I201" s="51"/>
      <c r="J201" s="198"/>
      <c r="K201" s="202"/>
      <c r="L201" s="202"/>
      <c r="N201" s="213">
        <f t="shared" si="11"/>
        <v>0</v>
      </c>
      <c r="O201" s="213">
        <f t="shared" si="11"/>
        <v>0</v>
      </c>
      <c r="P201" s="213" t="e">
        <f t="shared" si="12"/>
        <v>#DIV/0!</v>
      </c>
      <c r="Q201" s="213" t="e">
        <f t="shared" si="12"/>
        <v>#DIV/0!</v>
      </c>
    </row>
    <row r="202" spans="1:17" s="9" customFormat="1" ht="15" hidden="1">
      <c r="A202" s="414" t="s">
        <v>253</v>
      </c>
      <c r="B202" s="414"/>
      <c r="C202" s="415" t="s">
        <v>245</v>
      </c>
      <c r="D202" s="415" t="s">
        <v>254</v>
      </c>
      <c r="E202" s="415"/>
      <c r="F202" s="415"/>
      <c r="G202" s="415"/>
      <c r="H202" s="455">
        <f>H203</f>
        <v>0</v>
      </c>
      <c r="I202" s="257">
        <f>I203</f>
        <v>5</v>
      </c>
      <c r="J202" s="206"/>
      <c r="K202" s="205">
        <f>K203</f>
        <v>15</v>
      </c>
      <c r="L202" s="205">
        <f>L203</f>
        <v>15</v>
      </c>
      <c r="N202" s="213">
        <f t="shared" si="11"/>
        <v>-15</v>
      </c>
      <c r="O202" s="213">
        <f t="shared" si="11"/>
        <v>-10</v>
      </c>
      <c r="P202" s="213">
        <f t="shared" si="12"/>
        <v>0</v>
      </c>
      <c r="Q202" s="213">
        <f t="shared" si="12"/>
        <v>33.33333333333333</v>
      </c>
    </row>
    <row r="203" spans="1:17" s="9" customFormat="1" ht="30.75" hidden="1">
      <c r="A203" s="414" t="s">
        <v>219</v>
      </c>
      <c r="B203" s="414"/>
      <c r="C203" s="415" t="s">
        <v>245</v>
      </c>
      <c r="D203" s="415" t="s">
        <v>254</v>
      </c>
      <c r="E203" s="415" t="s">
        <v>248</v>
      </c>
      <c r="F203" s="415"/>
      <c r="G203" s="415"/>
      <c r="H203" s="455">
        <f>2!H204</f>
        <v>0</v>
      </c>
      <c r="I203" s="257">
        <f>I205</f>
        <v>5</v>
      </c>
      <c r="J203" s="206"/>
      <c r="K203" s="205">
        <f>K205</f>
        <v>15</v>
      </c>
      <c r="L203" s="205">
        <f>L205</f>
        <v>15</v>
      </c>
      <c r="N203" s="213">
        <f t="shared" si="11"/>
        <v>-15</v>
      </c>
      <c r="O203" s="213">
        <f t="shared" si="11"/>
        <v>-10</v>
      </c>
      <c r="P203" s="213">
        <f t="shared" si="12"/>
        <v>0</v>
      </c>
      <c r="Q203" s="213">
        <f t="shared" si="12"/>
        <v>33.33333333333333</v>
      </c>
    </row>
    <row r="204" spans="1:17" s="9" customFormat="1" ht="12.75" customHeight="1" hidden="1">
      <c r="A204" s="414" t="s">
        <v>195</v>
      </c>
      <c r="B204" s="414"/>
      <c r="C204" s="415" t="s">
        <v>245</v>
      </c>
      <c r="D204" s="415" t="s">
        <v>254</v>
      </c>
      <c r="E204" s="415" t="s">
        <v>248</v>
      </c>
      <c r="F204" s="415" t="s">
        <v>414</v>
      </c>
      <c r="G204" s="415"/>
      <c r="H204" s="455">
        <f>H205</f>
        <v>8</v>
      </c>
      <c r="I204" s="257">
        <f>I205</f>
        <v>5</v>
      </c>
      <c r="J204" s="206"/>
      <c r="K204" s="205">
        <f>K205</f>
        <v>15</v>
      </c>
      <c r="L204" s="205">
        <f>L205</f>
        <v>15</v>
      </c>
      <c r="N204" s="213">
        <f t="shared" si="11"/>
        <v>-7</v>
      </c>
      <c r="O204" s="213">
        <f t="shared" si="11"/>
        <v>-10</v>
      </c>
      <c r="P204" s="213">
        <f t="shared" si="12"/>
        <v>53.333333333333336</v>
      </c>
      <c r="Q204" s="213">
        <f t="shared" si="12"/>
        <v>33.33333333333333</v>
      </c>
    </row>
    <row r="205" spans="1:17" ht="12.75" customHeight="1" hidden="1">
      <c r="A205" s="442" t="s">
        <v>291</v>
      </c>
      <c r="B205" s="442"/>
      <c r="C205" s="416" t="s">
        <v>245</v>
      </c>
      <c r="D205" s="416" t="s">
        <v>254</v>
      </c>
      <c r="E205" s="416" t="s">
        <v>248</v>
      </c>
      <c r="F205" s="416" t="s">
        <v>413</v>
      </c>
      <c r="G205" s="416"/>
      <c r="H205" s="454">
        <f>H206</f>
        <v>8</v>
      </c>
      <c r="I205" s="256">
        <f>I206</f>
        <v>5</v>
      </c>
      <c r="J205" s="198"/>
      <c r="K205" s="204">
        <f>K206</f>
        <v>15</v>
      </c>
      <c r="L205" s="204">
        <f>L206</f>
        <v>15</v>
      </c>
      <c r="N205" s="213">
        <f t="shared" si="11"/>
        <v>-7</v>
      </c>
      <c r="O205" s="213">
        <f t="shared" si="11"/>
        <v>-10</v>
      </c>
      <c r="P205" s="213">
        <f t="shared" si="12"/>
        <v>53.333333333333336</v>
      </c>
      <c r="Q205" s="213">
        <f t="shared" si="12"/>
        <v>33.33333333333333</v>
      </c>
    </row>
    <row r="206" spans="1:17" ht="30.75" hidden="1">
      <c r="A206" s="420" t="s">
        <v>319</v>
      </c>
      <c r="B206" s="420"/>
      <c r="C206" s="416" t="s">
        <v>245</v>
      </c>
      <c r="D206" s="416" t="s">
        <v>254</v>
      </c>
      <c r="E206" s="416" t="s">
        <v>248</v>
      </c>
      <c r="F206" s="416" t="s">
        <v>413</v>
      </c>
      <c r="G206" s="416" t="s">
        <v>215</v>
      </c>
      <c r="H206" s="454">
        <v>8</v>
      </c>
      <c r="I206" s="256">
        <v>5</v>
      </c>
      <c r="J206" s="198"/>
      <c r="K206" s="204">
        <v>15</v>
      </c>
      <c r="L206" s="204">
        <v>15</v>
      </c>
      <c r="N206" s="213">
        <f t="shared" si="11"/>
        <v>-7</v>
      </c>
      <c r="O206" s="213">
        <f t="shared" si="11"/>
        <v>-10</v>
      </c>
      <c r="P206" s="213">
        <f t="shared" si="12"/>
        <v>53.333333333333336</v>
      </c>
      <c r="Q206" s="213">
        <f t="shared" si="12"/>
        <v>33.33333333333333</v>
      </c>
    </row>
    <row r="207" spans="1:17" ht="15" hidden="1">
      <c r="A207" s="420" t="s">
        <v>54</v>
      </c>
      <c r="B207" s="420"/>
      <c r="C207" s="416" t="s">
        <v>245</v>
      </c>
      <c r="D207" s="416" t="s">
        <v>254</v>
      </c>
      <c r="E207" s="416" t="s">
        <v>248</v>
      </c>
      <c r="F207" s="416" t="s">
        <v>220</v>
      </c>
      <c r="G207" s="416" t="s">
        <v>215</v>
      </c>
      <c r="H207" s="454">
        <v>20</v>
      </c>
      <c r="I207" s="256">
        <v>20</v>
      </c>
      <c r="J207" s="198"/>
      <c r="K207" s="204">
        <v>20</v>
      </c>
      <c r="L207" s="204">
        <v>20</v>
      </c>
      <c r="N207" s="213">
        <f t="shared" si="11"/>
        <v>0</v>
      </c>
      <c r="O207" s="213">
        <f t="shared" si="11"/>
        <v>0</v>
      </c>
      <c r="P207" s="213">
        <f t="shared" si="12"/>
        <v>100</v>
      </c>
      <c r="Q207" s="213">
        <f t="shared" si="12"/>
        <v>100</v>
      </c>
    </row>
    <row r="208" spans="1:17" ht="15" hidden="1">
      <c r="A208" s="420" t="s">
        <v>225</v>
      </c>
      <c r="B208" s="420"/>
      <c r="C208" s="416" t="s">
        <v>245</v>
      </c>
      <c r="D208" s="416" t="s">
        <v>254</v>
      </c>
      <c r="E208" s="416" t="s">
        <v>248</v>
      </c>
      <c r="F208" s="416" t="s">
        <v>220</v>
      </c>
      <c r="G208" s="416" t="s">
        <v>215</v>
      </c>
      <c r="H208" s="452">
        <v>20</v>
      </c>
      <c r="I208" s="51">
        <v>20</v>
      </c>
      <c r="J208" s="198"/>
      <c r="K208" s="202">
        <v>20</v>
      </c>
      <c r="L208" s="202">
        <v>20</v>
      </c>
      <c r="N208" s="213">
        <f t="shared" si="11"/>
        <v>0</v>
      </c>
      <c r="O208" s="213">
        <f t="shared" si="11"/>
        <v>0</v>
      </c>
      <c r="P208" s="213">
        <f t="shared" si="12"/>
        <v>100</v>
      </c>
      <c r="Q208" s="213">
        <f t="shared" si="12"/>
        <v>100</v>
      </c>
    </row>
    <row r="209" spans="1:17" ht="15" hidden="1">
      <c r="A209" s="419" t="s">
        <v>230</v>
      </c>
      <c r="B209" s="419"/>
      <c r="C209" s="416" t="s">
        <v>245</v>
      </c>
      <c r="D209" s="416" t="s">
        <v>254</v>
      </c>
      <c r="E209" s="416" t="s">
        <v>248</v>
      </c>
      <c r="F209" s="416" t="s">
        <v>220</v>
      </c>
      <c r="G209" s="416" t="s">
        <v>215</v>
      </c>
      <c r="H209" s="454">
        <v>20</v>
      </c>
      <c r="I209" s="256">
        <v>20</v>
      </c>
      <c r="J209" s="198"/>
      <c r="K209" s="204">
        <v>20</v>
      </c>
      <c r="L209" s="204">
        <v>20</v>
      </c>
      <c r="N209" s="213">
        <f t="shared" si="11"/>
        <v>0</v>
      </c>
      <c r="O209" s="213">
        <f t="shared" si="11"/>
        <v>0</v>
      </c>
      <c r="P209" s="213">
        <f t="shared" si="12"/>
        <v>100</v>
      </c>
      <c r="Q209" s="213">
        <f t="shared" si="12"/>
        <v>100</v>
      </c>
    </row>
    <row r="210" spans="1:17" s="9" customFormat="1" ht="23.25" customHeight="1">
      <c r="A210" s="417" t="s">
        <v>285</v>
      </c>
      <c r="B210" s="417"/>
      <c r="C210" s="415" t="s">
        <v>245</v>
      </c>
      <c r="D210" s="415" t="s">
        <v>255</v>
      </c>
      <c r="E210" s="415"/>
      <c r="F210" s="415"/>
      <c r="G210" s="415"/>
      <c r="H210" s="455">
        <f>H211</f>
        <v>3441.4599999999996</v>
      </c>
      <c r="I210" s="257">
        <f>I211</f>
        <v>2345.5</v>
      </c>
      <c r="J210" s="206"/>
      <c r="K210" s="205">
        <f>K211</f>
        <v>3542.8</v>
      </c>
      <c r="L210" s="205">
        <f>L211</f>
        <v>3542.8</v>
      </c>
      <c r="N210" s="213">
        <f t="shared" si="11"/>
        <v>-101.3400000000006</v>
      </c>
      <c r="O210" s="213">
        <f t="shared" si="11"/>
        <v>-1197.3000000000002</v>
      </c>
      <c r="P210" s="213">
        <f t="shared" si="12"/>
        <v>97.1395506379135</v>
      </c>
      <c r="Q210" s="213">
        <f t="shared" si="12"/>
        <v>66.20469684994919</v>
      </c>
    </row>
    <row r="211" spans="1:17" s="9" customFormat="1" ht="23.25" customHeight="1">
      <c r="A211" s="414" t="s">
        <v>88</v>
      </c>
      <c r="B211" s="414"/>
      <c r="C211" s="415" t="s">
        <v>245</v>
      </c>
      <c r="D211" s="415" t="s">
        <v>255</v>
      </c>
      <c r="E211" s="415" t="s">
        <v>211</v>
      </c>
      <c r="F211" s="415"/>
      <c r="G211" s="415"/>
      <c r="H211" s="455">
        <f>2!H209</f>
        <v>3441.4599999999996</v>
      </c>
      <c r="I211" s="257">
        <f>I212+I222+I228+I232</f>
        <v>2345.5</v>
      </c>
      <c r="J211" s="206"/>
      <c r="K211" s="205">
        <f>K212</f>
        <v>3542.8</v>
      </c>
      <c r="L211" s="205">
        <f>L212</f>
        <v>3542.8</v>
      </c>
      <c r="N211" s="213">
        <f t="shared" si="11"/>
        <v>-101.3400000000006</v>
      </c>
      <c r="O211" s="213">
        <f t="shared" si="11"/>
        <v>-1197.3000000000002</v>
      </c>
      <c r="P211" s="213">
        <f t="shared" si="12"/>
        <v>97.1395506379135</v>
      </c>
      <c r="Q211" s="213">
        <f t="shared" si="12"/>
        <v>66.20469684994919</v>
      </c>
    </row>
    <row r="212" spans="1:17" ht="15" hidden="1">
      <c r="A212" s="420" t="s">
        <v>415</v>
      </c>
      <c r="B212" s="420"/>
      <c r="C212" s="416" t="s">
        <v>245</v>
      </c>
      <c r="D212" s="416" t="s">
        <v>255</v>
      </c>
      <c r="E212" s="416" t="s">
        <v>211</v>
      </c>
      <c r="F212" s="416" t="s">
        <v>416</v>
      </c>
      <c r="G212" s="416"/>
      <c r="H212" s="454">
        <f>H215</f>
        <v>2991.2</v>
      </c>
      <c r="I212" s="256">
        <f>I215</f>
        <v>2345.5</v>
      </c>
      <c r="J212" s="198"/>
      <c r="K212" s="204">
        <f>K215</f>
        <v>3542.8</v>
      </c>
      <c r="L212" s="204">
        <f>L215</f>
        <v>3542.8</v>
      </c>
      <c r="N212" s="213">
        <f t="shared" si="11"/>
        <v>-551.6000000000004</v>
      </c>
      <c r="O212" s="213">
        <f t="shared" si="11"/>
        <v>-1197.3000000000002</v>
      </c>
      <c r="P212" s="213">
        <f t="shared" si="12"/>
        <v>84.43039403861351</v>
      </c>
      <c r="Q212" s="213">
        <f t="shared" si="12"/>
        <v>66.20469684994919</v>
      </c>
    </row>
    <row r="213" spans="1:17" ht="15" hidden="1">
      <c r="A213" s="420" t="s">
        <v>281</v>
      </c>
      <c r="B213" s="420"/>
      <c r="C213" s="416" t="s">
        <v>245</v>
      </c>
      <c r="D213" s="416" t="s">
        <v>255</v>
      </c>
      <c r="E213" s="416" t="s">
        <v>211</v>
      </c>
      <c r="F213" s="416" t="s">
        <v>417</v>
      </c>
      <c r="G213" s="416"/>
      <c r="H213" s="454">
        <f>H214</f>
        <v>0</v>
      </c>
      <c r="I213" s="256">
        <f>I214</f>
        <v>0</v>
      </c>
      <c r="J213" s="198"/>
      <c r="K213" s="204">
        <f>K214</f>
        <v>0</v>
      </c>
      <c r="L213" s="204">
        <f>L214</f>
        <v>0</v>
      </c>
      <c r="N213" s="213">
        <f t="shared" si="11"/>
        <v>0</v>
      </c>
      <c r="O213" s="213">
        <f t="shared" si="11"/>
        <v>0</v>
      </c>
      <c r="P213" s="213" t="e">
        <f t="shared" si="12"/>
        <v>#DIV/0!</v>
      </c>
      <c r="Q213" s="213" t="e">
        <f t="shared" si="12"/>
        <v>#DIV/0!</v>
      </c>
    </row>
    <row r="214" spans="1:17" ht="30.75" hidden="1">
      <c r="A214" s="420" t="s">
        <v>200</v>
      </c>
      <c r="B214" s="420"/>
      <c r="C214" s="416" t="s">
        <v>245</v>
      </c>
      <c r="D214" s="416" t="s">
        <v>255</v>
      </c>
      <c r="E214" s="416" t="s">
        <v>211</v>
      </c>
      <c r="F214" s="416" t="s">
        <v>417</v>
      </c>
      <c r="G214" s="416" t="s">
        <v>215</v>
      </c>
      <c r="H214" s="454"/>
      <c r="I214" s="256"/>
      <c r="J214" s="198"/>
      <c r="K214" s="204"/>
      <c r="L214" s="204"/>
      <c r="N214" s="213">
        <f t="shared" si="11"/>
        <v>0</v>
      </c>
      <c r="O214" s="213">
        <f t="shared" si="11"/>
        <v>0</v>
      </c>
      <c r="P214" s="213" t="e">
        <f t="shared" si="12"/>
        <v>#DIV/0!</v>
      </c>
      <c r="Q214" s="213" t="e">
        <f t="shared" si="12"/>
        <v>#DIV/0!</v>
      </c>
    </row>
    <row r="215" spans="1:17" ht="30.75" hidden="1">
      <c r="A215" s="419" t="s">
        <v>418</v>
      </c>
      <c r="B215" s="419"/>
      <c r="C215" s="416" t="s">
        <v>245</v>
      </c>
      <c r="D215" s="416" t="s">
        <v>255</v>
      </c>
      <c r="E215" s="416" t="s">
        <v>211</v>
      </c>
      <c r="F215" s="416" t="s">
        <v>419</v>
      </c>
      <c r="G215" s="416"/>
      <c r="H215" s="454">
        <f>H216+H221</f>
        <v>2991.2</v>
      </c>
      <c r="I215" s="256">
        <f>I216+I221</f>
        <v>2345.5</v>
      </c>
      <c r="J215" s="198"/>
      <c r="K215" s="204">
        <f>K216+K221</f>
        <v>3542.8</v>
      </c>
      <c r="L215" s="204">
        <f>L216+L221</f>
        <v>3542.8</v>
      </c>
      <c r="N215" s="213">
        <f t="shared" si="11"/>
        <v>-551.6000000000004</v>
      </c>
      <c r="O215" s="213">
        <f t="shared" si="11"/>
        <v>-1197.3000000000002</v>
      </c>
      <c r="P215" s="213">
        <f t="shared" si="12"/>
        <v>84.43039403861351</v>
      </c>
      <c r="Q215" s="213">
        <f t="shared" si="12"/>
        <v>66.20469684994919</v>
      </c>
    </row>
    <row r="216" spans="1:17" ht="62.25" hidden="1">
      <c r="A216" s="420" t="s">
        <v>198</v>
      </c>
      <c r="B216" s="420"/>
      <c r="C216" s="416" t="s">
        <v>245</v>
      </c>
      <c r="D216" s="416" t="s">
        <v>255</v>
      </c>
      <c r="E216" s="416" t="s">
        <v>211</v>
      </c>
      <c r="F216" s="416" t="s">
        <v>419</v>
      </c>
      <c r="G216" s="416" t="s">
        <v>199</v>
      </c>
      <c r="H216" s="453">
        <v>2465.2</v>
      </c>
      <c r="I216" s="227">
        <f>1641-7.5</f>
        <v>1633.5</v>
      </c>
      <c r="J216" s="209"/>
      <c r="K216" s="203">
        <v>2561.9</v>
      </c>
      <c r="L216" s="203">
        <v>2561.9</v>
      </c>
      <c r="N216" s="213">
        <f t="shared" si="11"/>
        <v>-96.70000000000027</v>
      </c>
      <c r="O216" s="213">
        <f t="shared" si="11"/>
        <v>-928.4000000000001</v>
      </c>
      <c r="P216" s="213">
        <f t="shared" si="12"/>
        <v>96.22545766813691</v>
      </c>
      <c r="Q216" s="213">
        <f t="shared" si="12"/>
        <v>63.76127093173035</v>
      </c>
    </row>
    <row r="217" spans="1:17" ht="15" customHeight="1" hidden="1">
      <c r="A217" s="420" t="s">
        <v>54</v>
      </c>
      <c r="B217" s="420"/>
      <c r="C217" s="416" t="s">
        <v>245</v>
      </c>
      <c r="D217" s="416" t="s">
        <v>255</v>
      </c>
      <c r="E217" s="416" t="s">
        <v>211</v>
      </c>
      <c r="F217" s="443" t="s">
        <v>419</v>
      </c>
      <c r="G217" s="416" t="s">
        <v>199</v>
      </c>
      <c r="H217" s="453" t="s">
        <v>277</v>
      </c>
      <c r="I217" s="227" t="s">
        <v>277</v>
      </c>
      <c r="J217" s="198"/>
      <c r="K217" s="203" t="s">
        <v>277</v>
      </c>
      <c r="L217" s="203" t="s">
        <v>277</v>
      </c>
      <c r="N217" s="213">
        <f t="shared" si="11"/>
        <v>0</v>
      </c>
      <c r="O217" s="213">
        <f t="shared" si="11"/>
        <v>0</v>
      </c>
      <c r="P217" s="213">
        <f t="shared" si="12"/>
        <v>100</v>
      </c>
      <c r="Q217" s="213">
        <f t="shared" si="12"/>
        <v>100</v>
      </c>
    </row>
    <row r="218" spans="1:17" ht="30" customHeight="1" hidden="1">
      <c r="A218" s="420" t="s">
        <v>216</v>
      </c>
      <c r="B218" s="420"/>
      <c r="C218" s="416" t="s">
        <v>245</v>
      </c>
      <c r="D218" s="416" t="s">
        <v>255</v>
      </c>
      <c r="E218" s="416" t="s">
        <v>211</v>
      </c>
      <c r="F218" s="443" t="s">
        <v>419</v>
      </c>
      <c r="G218" s="416" t="s">
        <v>199</v>
      </c>
      <c r="H218" s="453" t="s">
        <v>277</v>
      </c>
      <c r="I218" s="227" t="s">
        <v>277</v>
      </c>
      <c r="J218" s="198"/>
      <c r="K218" s="203" t="s">
        <v>277</v>
      </c>
      <c r="L218" s="203" t="s">
        <v>277</v>
      </c>
      <c r="N218" s="213">
        <f t="shared" si="11"/>
        <v>0</v>
      </c>
      <c r="O218" s="213">
        <f t="shared" si="11"/>
        <v>0</v>
      </c>
      <c r="P218" s="213">
        <f t="shared" si="12"/>
        <v>100</v>
      </c>
      <c r="Q218" s="213">
        <f t="shared" si="12"/>
        <v>100</v>
      </c>
    </row>
    <row r="219" spans="1:17" ht="15" customHeight="1" hidden="1">
      <c r="A219" s="419" t="s">
        <v>217</v>
      </c>
      <c r="B219" s="419"/>
      <c r="C219" s="416" t="s">
        <v>245</v>
      </c>
      <c r="D219" s="416" t="s">
        <v>255</v>
      </c>
      <c r="E219" s="416" t="s">
        <v>211</v>
      </c>
      <c r="F219" s="443" t="s">
        <v>419</v>
      </c>
      <c r="G219" s="416" t="s">
        <v>199</v>
      </c>
      <c r="H219" s="453" t="s">
        <v>278</v>
      </c>
      <c r="I219" s="227" t="s">
        <v>278</v>
      </c>
      <c r="J219" s="198"/>
      <c r="K219" s="203" t="s">
        <v>278</v>
      </c>
      <c r="L219" s="203" t="s">
        <v>278</v>
      </c>
      <c r="N219" s="213">
        <f t="shared" si="11"/>
        <v>0</v>
      </c>
      <c r="O219" s="213">
        <f t="shared" si="11"/>
        <v>0</v>
      </c>
      <c r="P219" s="213">
        <f t="shared" si="12"/>
        <v>100</v>
      </c>
      <c r="Q219" s="213">
        <f t="shared" si="12"/>
        <v>100</v>
      </c>
    </row>
    <row r="220" spans="1:17" ht="15" customHeight="1" hidden="1">
      <c r="A220" s="420" t="s">
        <v>218</v>
      </c>
      <c r="B220" s="420"/>
      <c r="C220" s="416" t="s">
        <v>245</v>
      </c>
      <c r="D220" s="416" t="s">
        <v>255</v>
      </c>
      <c r="E220" s="416" t="s">
        <v>211</v>
      </c>
      <c r="F220" s="443" t="s">
        <v>419</v>
      </c>
      <c r="G220" s="416" t="s">
        <v>199</v>
      </c>
      <c r="H220" s="453" t="s">
        <v>279</v>
      </c>
      <c r="I220" s="227" t="s">
        <v>279</v>
      </c>
      <c r="J220" s="198"/>
      <c r="K220" s="203" t="s">
        <v>279</v>
      </c>
      <c r="L220" s="203" t="s">
        <v>279</v>
      </c>
      <c r="N220" s="213">
        <f t="shared" si="11"/>
        <v>0</v>
      </c>
      <c r="O220" s="213">
        <f t="shared" si="11"/>
        <v>0</v>
      </c>
      <c r="P220" s="213">
        <f t="shared" si="12"/>
        <v>100</v>
      </c>
      <c r="Q220" s="213">
        <f t="shared" si="12"/>
        <v>100</v>
      </c>
    </row>
    <row r="221" spans="1:17" s="229" customFormat="1" ht="30.75" hidden="1">
      <c r="A221" s="420" t="s">
        <v>319</v>
      </c>
      <c r="B221" s="420"/>
      <c r="C221" s="416" t="s">
        <v>245</v>
      </c>
      <c r="D221" s="416" t="s">
        <v>255</v>
      </c>
      <c r="E221" s="416" t="s">
        <v>211</v>
      </c>
      <c r="F221" s="416" t="s">
        <v>419</v>
      </c>
      <c r="G221" s="416" t="s">
        <v>215</v>
      </c>
      <c r="H221" s="453">
        <v>526</v>
      </c>
      <c r="I221" s="227">
        <v>712</v>
      </c>
      <c r="K221" s="227">
        <v>980.9</v>
      </c>
      <c r="L221" s="227">
        <v>980.9</v>
      </c>
      <c r="N221" s="228">
        <f t="shared" si="11"/>
        <v>-454.9</v>
      </c>
      <c r="O221" s="228">
        <f t="shared" si="11"/>
        <v>-268.9</v>
      </c>
      <c r="P221" s="228">
        <f t="shared" si="12"/>
        <v>53.62422265266592</v>
      </c>
      <c r="Q221" s="228">
        <f t="shared" si="12"/>
        <v>72.58640024467327</v>
      </c>
    </row>
    <row r="222" spans="1:17" s="229" customFormat="1" ht="62.25" hidden="1">
      <c r="A222" s="444" t="s">
        <v>173</v>
      </c>
      <c r="B222" s="444"/>
      <c r="C222" s="416" t="s">
        <v>245</v>
      </c>
      <c r="D222" s="416" t="s">
        <v>255</v>
      </c>
      <c r="E222" s="416" t="s">
        <v>211</v>
      </c>
      <c r="F222" s="381">
        <v>6400000000</v>
      </c>
      <c r="G222" s="416"/>
      <c r="H222" s="453">
        <f aca="true" t="shared" si="13" ref="H222:I224">H223</f>
        <v>0</v>
      </c>
      <c r="I222" s="227">
        <f t="shared" si="13"/>
        <v>0</v>
      </c>
      <c r="K222" s="227"/>
      <c r="L222" s="227"/>
      <c r="N222" s="228"/>
      <c r="O222" s="228"/>
      <c r="P222" s="228"/>
      <c r="Q222" s="228"/>
    </row>
    <row r="223" spans="1:17" s="229" customFormat="1" ht="46.5" hidden="1">
      <c r="A223" s="444" t="s">
        <v>174</v>
      </c>
      <c r="B223" s="444"/>
      <c r="C223" s="416" t="s">
        <v>245</v>
      </c>
      <c r="D223" s="416" t="s">
        <v>255</v>
      </c>
      <c r="E223" s="416" t="s">
        <v>211</v>
      </c>
      <c r="F223" s="377">
        <v>6401000000</v>
      </c>
      <c r="G223" s="416"/>
      <c r="H223" s="453">
        <f>H226</f>
        <v>0</v>
      </c>
      <c r="I223" s="227">
        <f>I226</f>
        <v>0</v>
      </c>
      <c r="K223" s="227"/>
      <c r="L223" s="227"/>
      <c r="N223" s="228"/>
      <c r="O223" s="228"/>
      <c r="P223" s="228"/>
      <c r="Q223" s="228"/>
    </row>
    <row r="224" spans="1:17" s="229" customFormat="1" ht="62.25" hidden="1">
      <c r="A224" s="444" t="s">
        <v>175</v>
      </c>
      <c r="B224" s="444"/>
      <c r="C224" s="416" t="s">
        <v>245</v>
      </c>
      <c r="D224" s="416" t="s">
        <v>255</v>
      </c>
      <c r="E224" s="416" t="s">
        <v>211</v>
      </c>
      <c r="F224" s="377" t="s">
        <v>177</v>
      </c>
      <c r="G224" s="416"/>
      <c r="H224" s="453">
        <f t="shared" si="13"/>
        <v>0</v>
      </c>
      <c r="I224" s="227"/>
      <c r="K224" s="227"/>
      <c r="L224" s="227"/>
      <c r="N224" s="228"/>
      <c r="O224" s="228"/>
      <c r="P224" s="228"/>
      <c r="Q224" s="228"/>
    </row>
    <row r="225" spans="1:17" s="229" customFormat="1" ht="30.75" hidden="1">
      <c r="A225" s="420" t="s">
        <v>319</v>
      </c>
      <c r="B225" s="420"/>
      <c r="C225" s="416" t="s">
        <v>245</v>
      </c>
      <c r="D225" s="416" t="s">
        <v>255</v>
      </c>
      <c r="E225" s="416" t="s">
        <v>211</v>
      </c>
      <c r="F225" s="377" t="s">
        <v>177</v>
      </c>
      <c r="G225" s="416" t="s">
        <v>215</v>
      </c>
      <c r="H225" s="453"/>
      <c r="I225" s="227"/>
      <c r="K225" s="227"/>
      <c r="L225" s="227"/>
      <c r="N225" s="228"/>
      <c r="O225" s="228"/>
      <c r="P225" s="228"/>
      <c r="Q225" s="228"/>
    </row>
    <row r="226" spans="1:17" s="229" customFormat="1" ht="46.5" hidden="1">
      <c r="A226" s="444" t="s">
        <v>176</v>
      </c>
      <c r="B226" s="444"/>
      <c r="C226" s="416" t="s">
        <v>245</v>
      </c>
      <c r="D226" s="416" t="s">
        <v>255</v>
      </c>
      <c r="E226" s="416" t="s">
        <v>211</v>
      </c>
      <c r="F226" s="377" t="s">
        <v>178</v>
      </c>
      <c r="G226" s="416"/>
      <c r="H226" s="453">
        <f>H227</f>
        <v>0</v>
      </c>
      <c r="I226" s="227">
        <f>I227</f>
        <v>0</v>
      </c>
      <c r="K226" s="227"/>
      <c r="L226" s="227"/>
      <c r="N226" s="228"/>
      <c r="O226" s="228"/>
      <c r="P226" s="228"/>
      <c r="Q226" s="228"/>
    </row>
    <row r="227" spans="1:17" s="229" customFormat="1" ht="30.75" hidden="1">
      <c r="A227" s="420" t="s">
        <v>319</v>
      </c>
      <c r="B227" s="420"/>
      <c r="C227" s="416" t="s">
        <v>245</v>
      </c>
      <c r="D227" s="416" t="s">
        <v>255</v>
      </c>
      <c r="E227" s="416" t="s">
        <v>211</v>
      </c>
      <c r="F227" s="377" t="s">
        <v>178</v>
      </c>
      <c r="G227" s="416" t="s">
        <v>215</v>
      </c>
      <c r="H227" s="453">
        <v>0</v>
      </c>
      <c r="I227" s="227"/>
      <c r="K227" s="227"/>
      <c r="L227" s="227"/>
      <c r="N227" s="228"/>
      <c r="O227" s="228"/>
      <c r="P227" s="228"/>
      <c r="Q227" s="228"/>
    </row>
    <row r="228" spans="1:17" s="229" customFormat="1" ht="62.25" hidden="1">
      <c r="A228" s="445" t="s">
        <v>366</v>
      </c>
      <c r="B228" s="420"/>
      <c r="C228" s="416" t="s">
        <v>245</v>
      </c>
      <c r="D228" s="416" t="s">
        <v>255</v>
      </c>
      <c r="E228" s="416" t="s">
        <v>211</v>
      </c>
      <c r="F228" s="381">
        <v>7000000000</v>
      </c>
      <c r="G228" s="416"/>
      <c r="H228" s="453">
        <f aca="true" t="shared" si="14" ref="H228:I230">H229</f>
        <v>0</v>
      </c>
      <c r="I228" s="227">
        <f t="shared" si="14"/>
        <v>0</v>
      </c>
      <c r="K228" s="227"/>
      <c r="L228" s="227"/>
      <c r="N228" s="228"/>
      <c r="O228" s="228"/>
      <c r="P228" s="228"/>
      <c r="Q228" s="228"/>
    </row>
    <row r="229" spans="1:17" s="229" customFormat="1" ht="62.25" hidden="1">
      <c r="A229" s="444" t="s">
        <v>367</v>
      </c>
      <c r="B229" s="420"/>
      <c r="C229" s="416" t="s">
        <v>245</v>
      </c>
      <c r="D229" s="416" t="s">
        <v>255</v>
      </c>
      <c r="E229" s="416" t="s">
        <v>211</v>
      </c>
      <c r="F229" s="377">
        <v>7001000000</v>
      </c>
      <c r="G229" s="416"/>
      <c r="H229" s="453">
        <f t="shared" si="14"/>
        <v>0</v>
      </c>
      <c r="I229" s="227">
        <f t="shared" si="14"/>
        <v>0</v>
      </c>
      <c r="K229" s="227"/>
      <c r="L229" s="227"/>
      <c r="N229" s="228"/>
      <c r="O229" s="228"/>
      <c r="P229" s="228"/>
      <c r="Q229" s="228"/>
    </row>
    <row r="230" spans="1:17" s="229" customFormat="1" ht="30.75" hidden="1">
      <c r="A230" s="444" t="s">
        <v>368</v>
      </c>
      <c r="B230" s="420"/>
      <c r="C230" s="416" t="s">
        <v>245</v>
      </c>
      <c r="D230" s="416" t="s">
        <v>255</v>
      </c>
      <c r="E230" s="416" t="s">
        <v>211</v>
      </c>
      <c r="F230" s="377">
        <v>7001000005</v>
      </c>
      <c r="G230" s="416"/>
      <c r="H230" s="453">
        <f t="shared" si="14"/>
        <v>0</v>
      </c>
      <c r="I230" s="227">
        <f t="shared" si="14"/>
        <v>0</v>
      </c>
      <c r="K230" s="227"/>
      <c r="L230" s="227"/>
      <c r="N230" s="228"/>
      <c r="O230" s="228"/>
      <c r="P230" s="228"/>
      <c r="Q230" s="228"/>
    </row>
    <row r="231" spans="1:17" s="229" customFormat="1" ht="30.75" hidden="1">
      <c r="A231" s="420" t="s">
        <v>319</v>
      </c>
      <c r="B231" s="420"/>
      <c r="C231" s="416" t="s">
        <v>245</v>
      </c>
      <c r="D231" s="416" t="s">
        <v>255</v>
      </c>
      <c r="E231" s="416" t="s">
        <v>211</v>
      </c>
      <c r="F231" s="377">
        <v>7001000005</v>
      </c>
      <c r="G231" s="416" t="s">
        <v>215</v>
      </c>
      <c r="H231" s="453">
        <v>0</v>
      </c>
      <c r="I231" s="227">
        <v>0</v>
      </c>
      <c r="K231" s="227"/>
      <c r="L231" s="227"/>
      <c r="N231" s="228"/>
      <c r="O231" s="228"/>
      <c r="P231" s="228"/>
      <c r="Q231" s="228"/>
    </row>
    <row r="232" spans="1:17" s="229" customFormat="1" ht="15" hidden="1">
      <c r="A232" s="419" t="s">
        <v>201</v>
      </c>
      <c r="B232" s="419"/>
      <c r="C232" s="416" t="s">
        <v>245</v>
      </c>
      <c r="D232" s="416" t="s">
        <v>255</v>
      </c>
      <c r="E232" s="416" t="s">
        <v>211</v>
      </c>
      <c r="F232" s="416" t="s">
        <v>419</v>
      </c>
      <c r="G232" s="416" t="s">
        <v>202</v>
      </c>
      <c r="H232" s="453">
        <v>0.3</v>
      </c>
      <c r="I232" s="227">
        <v>0</v>
      </c>
      <c r="K232" s="227"/>
      <c r="L232" s="227"/>
      <c r="N232" s="228"/>
      <c r="O232" s="228"/>
      <c r="P232" s="228"/>
      <c r="Q232" s="228"/>
    </row>
    <row r="233" spans="1:17" s="9" customFormat="1" ht="24.75" customHeight="1">
      <c r="A233" s="414" t="s">
        <v>65</v>
      </c>
      <c r="B233" s="414"/>
      <c r="C233" s="415" t="s">
        <v>245</v>
      </c>
      <c r="D233" s="415" t="s">
        <v>259</v>
      </c>
      <c r="E233" s="415"/>
      <c r="F233" s="415"/>
      <c r="G233" s="415"/>
      <c r="H233" s="455">
        <f aca="true" t="shared" si="15" ref="H233:L237">H234</f>
        <v>146.92</v>
      </c>
      <c r="I233" s="257">
        <f t="shared" si="15"/>
        <v>120</v>
      </c>
      <c r="J233" s="206"/>
      <c r="K233" s="205">
        <f t="shared" si="15"/>
        <v>243.5</v>
      </c>
      <c r="L233" s="205">
        <f t="shared" si="15"/>
        <v>243.5</v>
      </c>
      <c r="N233" s="213">
        <f t="shared" si="11"/>
        <v>-96.58000000000001</v>
      </c>
      <c r="O233" s="213">
        <f t="shared" si="11"/>
        <v>-123.5</v>
      </c>
      <c r="P233" s="213">
        <f t="shared" si="12"/>
        <v>60.33675564681724</v>
      </c>
      <c r="Q233" s="213">
        <f t="shared" si="12"/>
        <v>49.28131416837782</v>
      </c>
    </row>
    <row r="234" spans="1:17" s="9" customFormat="1" ht="28.5" customHeight="1">
      <c r="A234" s="414" t="s">
        <v>260</v>
      </c>
      <c r="B234" s="414"/>
      <c r="C234" s="415" t="s">
        <v>245</v>
      </c>
      <c r="D234" s="415" t="s">
        <v>259</v>
      </c>
      <c r="E234" s="415" t="s">
        <v>211</v>
      </c>
      <c r="F234" s="415"/>
      <c r="G234" s="415"/>
      <c r="H234" s="455">
        <f>2!H243</f>
        <v>146.92</v>
      </c>
      <c r="I234" s="257">
        <f t="shared" si="15"/>
        <v>120</v>
      </c>
      <c r="J234" s="206"/>
      <c r="K234" s="205">
        <f t="shared" si="15"/>
        <v>243.5</v>
      </c>
      <c r="L234" s="205">
        <f t="shared" si="15"/>
        <v>243.5</v>
      </c>
      <c r="N234" s="213">
        <f t="shared" si="11"/>
        <v>-96.58000000000001</v>
      </c>
      <c r="O234" s="213">
        <f t="shared" si="11"/>
        <v>-123.5</v>
      </c>
      <c r="P234" s="213">
        <f t="shared" si="12"/>
        <v>60.33675564681724</v>
      </c>
      <c r="Q234" s="213">
        <f t="shared" si="12"/>
        <v>49.28131416837782</v>
      </c>
    </row>
    <row r="235" spans="1:17" ht="27.75" customHeight="1" hidden="1">
      <c r="A235" s="420" t="s">
        <v>261</v>
      </c>
      <c r="B235" s="420"/>
      <c r="C235" s="416" t="s">
        <v>245</v>
      </c>
      <c r="D235" s="416" t="s">
        <v>259</v>
      </c>
      <c r="E235" s="416" t="s">
        <v>211</v>
      </c>
      <c r="F235" s="416" t="s">
        <v>409</v>
      </c>
      <c r="G235" s="416"/>
      <c r="H235" s="454">
        <f t="shared" si="15"/>
        <v>90</v>
      </c>
      <c r="I235" s="256">
        <f t="shared" si="15"/>
        <v>120</v>
      </c>
      <c r="J235" s="198"/>
      <c r="K235" s="204">
        <f t="shared" si="15"/>
        <v>243.5</v>
      </c>
      <c r="L235" s="204">
        <f t="shared" si="15"/>
        <v>243.5</v>
      </c>
      <c r="N235" s="213">
        <f t="shared" si="11"/>
        <v>-153.5</v>
      </c>
      <c r="O235" s="213">
        <f t="shared" si="11"/>
        <v>-123.5</v>
      </c>
      <c r="P235" s="213">
        <f t="shared" si="12"/>
        <v>36.96098562628337</v>
      </c>
      <c r="Q235" s="213">
        <f t="shared" si="12"/>
        <v>49.28131416837782</v>
      </c>
    </row>
    <row r="236" spans="1:17" ht="15" hidden="1">
      <c r="A236" s="420" t="s">
        <v>411</v>
      </c>
      <c r="B236" s="420"/>
      <c r="C236" s="416" t="s">
        <v>245</v>
      </c>
      <c r="D236" s="416" t="s">
        <v>259</v>
      </c>
      <c r="E236" s="416" t="s">
        <v>211</v>
      </c>
      <c r="F236" s="416" t="s">
        <v>410</v>
      </c>
      <c r="G236" s="416"/>
      <c r="H236" s="454">
        <f t="shared" si="15"/>
        <v>90</v>
      </c>
      <c r="I236" s="256">
        <f t="shared" si="15"/>
        <v>120</v>
      </c>
      <c r="J236" s="198"/>
      <c r="K236" s="204">
        <f t="shared" si="15"/>
        <v>243.5</v>
      </c>
      <c r="L236" s="204">
        <f t="shared" si="15"/>
        <v>243.5</v>
      </c>
      <c r="N236" s="213">
        <f t="shared" si="11"/>
        <v>-153.5</v>
      </c>
      <c r="O236" s="213">
        <f t="shared" si="11"/>
        <v>-123.5</v>
      </c>
      <c r="P236" s="213">
        <f t="shared" si="12"/>
        <v>36.96098562628337</v>
      </c>
      <c r="Q236" s="213">
        <f t="shared" si="12"/>
        <v>49.28131416837782</v>
      </c>
    </row>
    <row r="237" spans="1:17" ht="50.25" customHeight="1" hidden="1">
      <c r="A237" s="420" t="s">
        <v>311</v>
      </c>
      <c r="B237" s="420"/>
      <c r="C237" s="416" t="s">
        <v>245</v>
      </c>
      <c r="D237" s="416" t="s">
        <v>259</v>
      </c>
      <c r="E237" s="416" t="s">
        <v>211</v>
      </c>
      <c r="F237" s="416" t="s">
        <v>412</v>
      </c>
      <c r="G237" s="416"/>
      <c r="H237" s="454">
        <f t="shared" si="15"/>
        <v>90</v>
      </c>
      <c r="I237" s="256">
        <f t="shared" si="15"/>
        <v>120</v>
      </c>
      <c r="J237" s="198"/>
      <c r="K237" s="204">
        <f t="shared" si="15"/>
        <v>243.5</v>
      </c>
      <c r="L237" s="204">
        <f t="shared" si="15"/>
        <v>243.5</v>
      </c>
      <c r="N237" s="213">
        <f t="shared" si="11"/>
        <v>-153.5</v>
      </c>
      <c r="O237" s="213">
        <f t="shared" si="11"/>
        <v>-123.5</v>
      </c>
      <c r="P237" s="213">
        <f t="shared" si="12"/>
        <v>36.96098562628337</v>
      </c>
      <c r="Q237" s="213">
        <f t="shared" si="12"/>
        <v>49.28131416837782</v>
      </c>
    </row>
    <row r="238" spans="1:17" ht="15" hidden="1">
      <c r="A238" s="446" t="s">
        <v>523</v>
      </c>
      <c r="B238" s="419"/>
      <c r="C238" s="416" t="s">
        <v>245</v>
      </c>
      <c r="D238" s="416" t="s">
        <v>259</v>
      </c>
      <c r="E238" s="416" t="s">
        <v>211</v>
      </c>
      <c r="F238" s="416" t="s">
        <v>412</v>
      </c>
      <c r="G238" s="416" t="s">
        <v>232</v>
      </c>
      <c r="H238" s="454">
        <v>90</v>
      </c>
      <c r="I238" s="256">
        <v>120</v>
      </c>
      <c r="J238" s="198"/>
      <c r="K238" s="204">
        <v>243.5</v>
      </c>
      <c r="L238" s="204">
        <v>243.5</v>
      </c>
      <c r="N238" s="213">
        <f t="shared" si="11"/>
        <v>-153.5</v>
      </c>
      <c r="O238" s="213">
        <f t="shared" si="11"/>
        <v>-123.5</v>
      </c>
      <c r="P238" s="213">
        <f t="shared" si="12"/>
        <v>36.96098562628337</v>
      </c>
      <c r="Q238" s="213">
        <f t="shared" si="12"/>
        <v>49.28131416837782</v>
      </c>
    </row>
    <row r="239" spans="1:17" ht="39" customHeight="1">
      <c r="A239" s="414" t="s">
        <v>235</v>
      </c>
      <c r="B239" s="414"/>
      <c r="C239" s="415" t="s">
        <v>245</v>
      </c>
      <c r="D239" s="415" t="s">
        <v>87</v>
      </c>
      <c r="E239" s="415"/>
      <c r="F239" s="415"/>
      <c r="G239" s="415"/>
      <c r="H239" s="455">
        <f aca="true" t="shared" si="16" ref="H239:L242">H240</f>
        <v>0.74</v>
      </c>
      <c r="I239" s="257">
        <f t="shared" si="16"/>
        <v>0.7</v>
      </c>
      <c r="J239" s="198"/>
      <c r="K239" s="205">
        <f t="shared" si="16"/>
        <v>0</v>
      </c>
      <c r="L239" s="205">
        <f t="shared" si="16"/>
        <v>0</v>
      </c>
      <c r="N239" s="213">
        <f t="shared" si="11"/>
        <v>0.74</v>
      </c>
      <c r="O239" s="213">
        <f t="shared" si="11"/>
        <v>0.7</v>
      </c>
      <c r="P239" s="213" t="e">
        <f t="shared" si="12"/>
        <v>#DIV/0!</v>
      </c>
      <c r="Q239" s="213" t="e">
        <f t="shared" si="12"/>
        <v>#DIV/0!</v>
      </c>
    </row>
    <row r="240" spans="1:17" ht="36" customHeight="1">
      <c r="A240" s="414" t="s">
        <v>292</v>
      </c>
      <c r="B240" s="414"/>
      <c r="C240" s="415" t="s">
        <v>245</v>
      </c>
      <c r="D240" s="415" t="s">
        <v>87</v>
      </c>
      <c r="E240" s="415" t="s">
        <v>211</v>
      </c>
      <c r="F240" s="415"/>
      <c r="G240" s="415"/>
      <c r="H240" s="455">
        <f>2!H252</f>
        <v>0.74</v>
      </c>
      <c r="I240" s="257">
        <f t="shared" si="16"/>
        <v>0.7</v>
      </c>
      <c r="J240" s="198"/>
      <c r="K240" s="205">
        <f t="shared" si="16"/>
        <v>0</v>
      </c>
      <c r="L240" s="205">
        <f t="shared" si="16"/>
        <v>0</v>
      </c>
      <c r="N240" s="213">
        <f t="shared" si="11"/>
        <v>0.74</v>
      </c>
      <c r="O240" s="213">
        <f t="shared" si="11"/>
        <v>0.7</v>
      </c>
      <c r="P240" s="213" t="e">
        <f t="shared" si="12"/>
        <v>#DIV/0!</v>
      </c>
      <c r="Q240" s="213" t="e">
        <f t="shared" si="12"/>
        <v>#DIV/0!</v>
      </c>
    </row>
    <row r="241" spans="1:17" ht="15" hidden="1">
      <c r="A241" s="420" t="s">
        <v>238</v>
      </c>
      <c r="B241" s="420"/>
      <c r="C241" s="416" t="s">
        <v>245</v>
      </c>
      <c r="D241" s="416" t="s">
        <v>87</v>
      </c>
      <c r="E241" s="416" t="s">
        <v>211</v>
      </c>
      <c r="F241" s="416" t="s">
        <v>420</v>
      </c>
      <c r="G241" s="416"/>
      <c r="H241" s="454">
        <f t="shared" si="16"/>
        <v>0.8</v>
      </c>
      <c r="I241" s="256">
        <f t="shared" si="16"/>
        <v>0.7</v>
      </c>
      <c r="J241" s="198"/>
      <c r="K241" s="204">
        <f t="shared" si="16"/>
        <v>0</v>
      </c>
      <c r="L241" s="204">
        <f t="shared" si="16"/>
        <v>0</v>
      </c>
      <c r="N241" s="213">
        <f t="shared" si="11"/>
        <v>0.8</v>
      </c>
      <c r="O241" s="213">
        <f t="shared" si="11"/>
        <v>0.7</v>
      </c>
      <c r="P241" s="213" t="e">
        <f t="shared" si="12"/>
        <v>#DIV/0!</v>
      </c>
      <c r="Q241" s="213" t="e">
        <f t="shared" si="12"/>
        <v>#DIV/0!</v>
      </c>
    </row>
    <row r="242" spans="1:17" ht="15" hidden="1">
      <c r="A242" s="420" t="s">
        <v>238</v>
      </c>
      <c r="B242" s="420"/>
      <c r="C242" s="416" t="s">
        <v>245</v>
      </c>
      <c r="D242" s="416" t="s">
        <v>87</v>
      </c>
      <c r="E242" s="416" t="s">
        <v>211</v>
      </c>
      <c r="F242" s="416" t="s">
        <v>421</v>
      </c>
      <c r="G242" s="416"/>
      <c r="H242" s="454">
        <f t="shared" si="16"/>
        <v>0.8</v>
      </c>
      <c r="I242" s="256">
        <f t="shared" si="16"/>
        <v>0.7</v>
      </c>
      <c r="J242" s="198"/>
      <c r="K242" s="204">
        <f t="shared" si="16"/>
        <v>0</v>
      </c>
      <c r="L242" s="204">
        <f t="shared" si="16"/>
        <v>0</v>
      </c>
      <c r="N242" s="213">
        <f t="shared" si="11"/>
        <v>0.8</v>
      </c>
      <c r="O242" s="213">
        <f t="shared" si="11"/>
        <v>0.7</v>
      </c>
      <c r="P242" s="213" t="e">
        <f t="shared" si="12"/>
        <v>#DIV/0!</v>
      </c>
      <c r="Q242" s="213" t="e">
        <f t="shared" si="12"/>
        <v>#DIV/0!</v>
      </c>
    </row>
    <row r="243" spans="1:17" ht="15" hidden="1">
      <c r="A243" s="419" t="s">
        <v>239</v>
      </c>
      <c r="B243" s="419"/>
      <c r="C243" s="416" t="s">
        <v>245</v>
      </c>
      <c r="D243" s="416" t="s">
        <v>87</v>
      </c>
      <c r="E243" s="416" t="s">
        <v>211</v>
      </c>
      <c r="F243" s="416" t="s">
        <v>421</v>
      </c>
      <c r="G243" s="416" t="s">
        <v>203</v>
      </c>
      <c r="H243" s="454">
        <v>0.8</v>
      </c>
      <c r="I243" s="256">
        <v>0.7</v>
      </c>
      <c r="J243" s="198"/>
      <c r="K243" s="204">
        <v>0</v>
      </c>
      <c r="L243" s="204"/>
      <c r="N243" s="213">
        <f t="shared" si="11"/>
        <v>0.8</v>
      </c>
      <c r="O243" s="213">
        <f t="shared" si="11"/>
        <v>0.7</v>
      </c>
      <c r="P243" s="213" t="e">
        <f t="shared" si="12"/>
        <v>#DIV/0!</v>
      </c>
      <c r="Q243" s="213" t="e">
        <f t="shared" si="12"/>
        <v>#DIV/0!</v>
      </c>
    </row>
    <row r="244" spans="1:17" s="9" customFormat="1" ht="38.25" customHeight="1">
      <c r="A244" s="414" t="s">
        <v>287</v>
      </c>
      <c r="B244" s="414"/>
      <c r="C244" s="415" t="s">
        <v>245</v>
      </c>
      <c r="D244" s="415" t="s">
        <v>246</v>
      </c>
      <c r="E244" s="415"/>
      <c r="F244" s="415"/>
      <c r="G244" s="415"/>
      <c r="H244" s="455">
        <f aca="true" t="shared" si="17" ref="H244:L246">H245</f>
        <v>137.91</v>
      </c>
      <c r="I244" s="257">
        <f t="shared" si="17"/>
        <v>107.8</v>
      </c>
      <c r="J244" s="206"/>
      <c r="K244" s="205">
        <f t="shared" si="17"/>
        <v>64.3</v>
      </c>
      <c r="L244" s="205">
        <f t="shared" si="17"/>
        <v>64.3</v>
      </c>
      <c r="N244" s="213">
        <f t="shared" si="11"/>
        <v>73.61</v>
      </c>
      <c r="O244" s="213">
        <f t="shared" si="11"/>
        <v>43.5</v>
      </c>
      <c r="P244" s="213">
        <f t="shared" si="12"/>
        <v>214.47900466562987</v>
      </c>
      <c r="Q244" s="213">
        <f t="shared" si="12"/>
        <v>167.651632970451</v>
      </c>
    </row>
    <row r="245" spans="1:17" ht="24.75" customHeight="1">
      <c r="A245" s="419" t="s">
        <v>320</v>
      </c>
      <c r="B245" s="419"/>
      <c r="C245" s="416" t="s">
        <v>245</v>
      </c>
      <c r="D245" s="416" t="s">
        <v>246</v>
      </c>
      <c r="E245" s="416" t="s">
        <v>222</v>
      </c>
      <c r="F245" s="416"/>
      <c r="G245" s="416"/>
      <c r="H245" s="452">
        <f>2!H254</f>
        <v>137.91</v>
      </c>
      <c r="I245" s="51">
        <f t="shared" si="17"/>
        <v>107.8</v>
      </c>
      <c r="J245" s="209"/>
      <c r="K245" s="202">
        <f t="shared" si="17"/>
        <v>64.3</v>
      </c>
      <c r="L245" s="202">
        <f t="shared" si="17"/>
        <v>64.3</v>
      </c>
      <c r="N245" s="213">
        <f t="shared" si="11"/>
        <v>73.61</v>
      </c>
      <c r="O245" s="213">
        <f t="shared" si="11"/>
        <v>43.5</v>
      </c>
      <c r="P245" s="213">
        <f t="shared" si="12"/>
        <v>214.47900466562987</v>
      </c>
      <c r="Q245" s="213">
        <f t="shared" si="12"/>
        <v>167.651632970451</v>
      </c>
    </row>
    <row r="246" spans="1:17" ht="18" hidden="1">
      <c r="A246" s="336" t="s">
        <v>101</v>
      </c>
      <c r="B246" s="336"/>
      <c r="C246" s="331" t="s">
        <v>245</v>
      </c>
      <c r="D246" s="331" t="s">
        <v>246</v>
      </c>
      <c r="E246" s="331" t="s">
        <v>222</v>
      </c>
      <c r="F246" s="331" t="s">
        <v>422</v>
      </c>
      <c r="G246" s="331"/>
      <c r="H246" s="341">
        <f t="shared" si="17"/>
        <v>109.39999999999999</v>
      </c>
      <c r="I246" s="256">
        <f t="shared" si="17"/>
        <v>107.8</v>
      </c>
      <c r="J246" s="198"/>
      <c r="K246" s="204">
        <f t="shared" si="17"/>
        <v>64.3</v>
      </c>
      <c r="L246" s="204">
        <f t="shared" si="17"/>
        <v>64.3</v>
      </c>
      <c r="N246" s="213">
        <f t="shared" si="11"/>
        <v>45.099999999999994</v>
      </c>
      <c r="O246" s="213">
        <f t="shared" si="11"/>
        <v>43.5</v>
      </c>
      <c r="P246" s="213">
        <f t="shared" si="12"/>
        <v>170.1399688958009</v>
      </c>
      <c r="Q246" s="213">
        <f t="shared" si="12"/>
        <v>167.651632970451</v>
      </c>
    </row>
    <row r="247" spans="1:17" ht="90" hidden="1">
      <c r="A247" s="356" t="s">
        <v>66</v>
      </c>
      <c r="B247" s="356"/>
      <c r="C247" s="331" t="s">
        <v>245</v>
      </c>
      <c r="D247" s="331" t="s">
        <v>246</v>
      </c>
      <c r="E247" s="331" t="s">
        <v>222</v>
      </c>
      <c r="F247" s="331" t="s">
        <v>423</v>
      </c>
      <c r="G247" s="331"/>
      <c r="H247" s="341">
        <f>H248+H253+H250</f>
        <v>109.39999999999999</v>
      </c>
      <c r="I247" s="256">
        <f>I248+I253+I250</f>
        <v>107.8</v>
      </c>
      <c r="J247" s="204"/>
      <c r="K247" s="204">
        <f>K248+K253</f>
        <v>64.3</v>
      </c>
      <c r="L247" s="204">
        <f>L248+L253</f>
        <v>64.3</v>
      </c>
      <c r="N247" s="213">
        <f t="shared" si="11"/>
        <v>45.099999999999994</v>
      </c>
      <c r="O247" s="213">
        <f t="shared" si="11"/>
        <v>43.5</v>
      </c>
      <c r="P247" s="213">
        <f t="shared" si="12"/>
        <v>170.1399688958009</v>
      </c>
      <c r="Q247" s="213">
        <f t="shared" si="12"/>
        <v>167.651632970451</v>
      </c>
    </row>
    <row r="248" spans="1:17" s="9" customFormat="1" ht="51.75" hidden="1">
      <c r="A248" s="335" t="s">
        <v>67</v>
      </c>
      <c r="B248" s="335"/>
      <c r="C248" s="330" t="s">
        <v>245</v>
      </c>
      <c r="D248" s="330" t="s">
        <v>246</v>
      </c>
      <c r="E248" s="330" t="s">
        <v>222</v>
      </c>
      <c r="F248" s="330" t="s">
        <v>424</v>
      </c>
      <c r="G248" s="330"/>
      <c r="H248" s="342">
        <f>H249</f>
        <v>68.8</v>
      </c>
      <c r="I248" s="257">
        <f>I249</f>
        <v>60.7</v>
      </c>
      <c r="J248" s="206"/>
      <c r="K248" s="205">
        <f>K249</f>
        <v>48.6</v>
      </c>
      <c r="L248" s="205">
        <f>L249</f>
        <v>48.6</v>
      </c>
      <c r="N248" s="213">
        <f t="shared" si="11"/>
        <v>20.199999999999996</v>
      </c>
      <c r="O248" s="213">
        <f t="shared" si="11"/>
        <v>12.100000000000001</v>
      </c>
      <c r="P248" s="213">
        <f t="shared" si="12"/>
        <v>141.56378600823047</v>
      </c>
      <c r="Q248" s="213">
        <f t="shared" si="12"/>
        <v>124.89711934156378</v>
      </c>
    </row>
    <row r="249" spans="1:17" ht="18" hidden="1">
      <c r="A249" s="338" t="s">
        <v>101</v>
      </c>
      <c r="B249" s="338"/>
      <c r="C249" s="331" t="s">
        <v>245</v>
      </c>
      <c r="D249" s="331" t="s">
        <v>246</v>
      </c>
      <c r="E249" s="331" t="s">
        <v>222</v>
      </c>
      <c r="F249" s="331" t="s">
        <v>424</v>
      </c>
      <c r="G249" s="331" t="s">
        <v>214</v>
      </c>
      <c r="H249" s="337">
        <v>68.8</v>
      </c>
      <c r="I249" s="51">
        <v>60.7</v>
      </c>
      <c r="J249" s="198"/>
      <c r="K249" s="202">
        <v>48.6</v>
      </c>
      <c r="L249" s="202">
        <v>48.6</v>
      </c>
      <c r="N249" s="213">
        <f t="shared" si="11"/>
        <v>20.199999999999996</v>
      </c>
      <c r="O249" s="213">
        <f t="shared" si="11"/>
        <v>12.100000000000001</v>
      </c>
      <c r="P249" s="213">
        <f t="shared" si="12"/>
        <v>141.56378600823047</v>
      </c>
      <c r="Q249" s="213">
        <f t="shared" si="12"/>
        <v>124.89711934156378</v>
      </c>
    </row>
    <row r="250" spans="1:17" ht="52.5" hidden="1">
      <c r="A250" s="335" t="s">
        <v>515</v>
      </c>
      <c r="B250" s="338"/>
      <c r="C250" s="331" t="s">
        <v>245</v>
      </c>
      <c r="D250" s="331" t="s">
        <v>246</v>
      </c>
      <c r="E250" s="331" t="s">
        <v>222</v>
      </c>
      <c r="F250" s="330" t="s">
        <v>516</v>
      </c>
      <c r="G250" s="331" t="s">
        <v>214</v>
      </c>
      <c r="H250" s="328">
        <f>H251</f>
        <v>9.8</v>
      </c>
      <c r="I250" s="256">
        <f>I251</f>
        <v>19.8</v>
      </c>
      <c r="J250" s="198"/>
      <c r="K250" s="204">
        <v>25.6</v>
      </c>
      <c r="L250" s="204">
        <v>25.6</v>
      </c>
      <c r="N250" s="213">
        <f t="shared" si="11"/>
        <v>-15.8</v>
      </c>
      <c r="O250" s="213">
        <f t="shared" si="11"/>
        <v>-5.800000000000001</v>
      </c>
      <c r="P250" s="213">
        <f t="shared" si="12"/>
        <v>38.28125</v>
      </c>
      <c r="Q250" s="213">
        <f t="shared" si="12"/>
        <v>77.34375</v>
      </c>
    </row>
    <row r="251" spans="1:17" ht="18" hidden="1">
      <c r="A251" s="338" t="s">
        <v>101</v>
      </c>
      <c r="B251" s="338"/>
      <c r="C251" s="331" t="s">
        <v>245</v>
      </c>
      <c r="D251" s="331" t="s">
        <v>246</v>
      </c>
      <c r="E251" s="331" t="s">
        <v>222</v>
      </c>
      <c r="F251" s="331" t="s">
        <v>516</v>
      </c>
      <c r="G251" s="331" t="s">
        <v>214</v>
      </c>
      <c r="H251" s="355">
        <v>9.8</v>
      </c>
      <c r="I251" s="256">
        <v>19.8</v>
      </c>
      <c r="J251" s="198"/>
      <c r="K251" s="204">
        <v>25.6</v>
      </c>
      <c r="L251" s="204">
        <v>25.6</v>
      </c>
      <c r="N251" s="213">
        <f aca="true" t="shared" si="18" ref="N251:O254">H251-K251</f>
        <v>-15.8</v>
      </c>
      <c r="O251" s="213">
        <f t="shared" si="18"/>
        <v>-5.800000000000001</v>
      </c>
      <c r="P251" s="213">
        <f aca="true" t="shared" si="19" ref="P251:Q254">H251/K251*100</f>
        <v>38.28125</v>
      </c>
      <c r="Q251" s="213">
        <f t="shared" si="19"/>
        <v>77.34375</v>
      </c>
    </row>
    <row r="252" spans="1:17" ht="36" hidden="1">
      <c r="A252" s="356" t="s">
        <v>20</v>
      </c>
      <c r="B252" s="356"/>
      <c r="C252" s="331" t="s">
        <v>245</v>
      </c>
      <c r="D252" s="331" t="s">
        <v>246</v>
      </c>
      <c r="E252" s="331" t="s">
        <v>222</v>
      </c>
      <c r="F252" s="331" t="s">
        <v>425</v>
      </c>
      <c r="G252" s="331" t="s">
        <v>214</v>
      </c>
      <c r="H252" s="341">
        <v>25.6</v>
      </c>
      <c r="I252" s="256">
        <v>25.6</v>
      </c>
      <c r="J252" s="198"/>
      <c r="K252" s="204">
        <v>25.6</v>
      </c>
      <c r="L252" s="204">
        <v>25.6</v>
      </c>
      <c r="N252" s="213">
        <f t="shared" si="18"/>
        <v>0</v>
      </c>
      <c r="O252" s="213">
        <f t="shared" si="18"/>
        <v>0</v>
      </c>
      <c r="P252" s="213">
        <f t="shared" si="19"/>
        <v>100</v>
      </c>
      <c r="Q252" s="213">
        <f t="shared" si="19"/>
        <v>100</v>
      </c>
    </row>
    <row r="253" spans="1:17" s="9" customFormat="1" ht="51.75" hidden="1">
      <c r="A253" s="357" t="s">
        <v>347</v>
      </c>
      <c r="B253" s="357"/>
      <c r="C253" s="330" t="s">
        <v>245</v>
      </c>
      <c r="D253" s="330" t="s">
        <v>246</v>
      </c>
      <c r="E253" s="330" t="s">
        <v>222</v>
      </c>
      <c r="F253" s="330" t="s">
        <v>343</v>
      </c>
      <c r="G253" s="330"/>
      <c r="H253" s="342">
        <f>H254</f>
        <v>30.8</v>
      </c>
      <c r="I253" s="257">
        <f>I254</f>
        <v>27.3</v>
      </c>
      <c r="J253" s="215"/>
      <c r="K253" s="205">
        <f>K254</f>
        <v>15.7</v>
      </c>
      <c r="L253" s="205">
        <f>L254</f>
        <v>15.7</v>
      </c>
      <c r="N253" s="213">
        <f t="shared" si="18"/>
        <v>15.100000000000001</v>
      </c>
      <c r="O253" s="213">
        <f t="shared" si="18"/>
        <v>11.600000000000001</v>
      </c>
      <c r="P253" s="213">
        <f t="shared" si="19"/>
        <v>196.1783439490446</v>
      </c>
      <c r="Q253" s="213">
        <f t="shared" si="19"/>
        <v>173.88535031847135</v>
      </c>
    </row>
    <row r="254" spans="1:17" ht="18" hidden="1">
      <c r="A254" s="338" t="s">
        <v>101</v>
      </c>
      <c r="B254" s="338"/>
      <c r="C254" s="331" t="s">
        <v>245</v>
      </c>
      <c r="D254" s="331" t="s">
        <v>246</v>
      </c>
      <c r="E254" s="331" t="s">
        <v>222</v>
      </c>
      <c r="F254" s="331" t="s">
        <v>343</v>
      </c>
      <c r="G254" s="331" t="s">
        <v>214</v>
      </c>
      <c r="H254" s="341">
        <v>30.8</v>
      </c>
      <c r="I254" s="256">
        <v>27.3</v>
      </c>
      <c r="J254" s="198"/>
      <c r="K254" s="204">
        <v>15.7</v>
      </c>
      <c r="L254" s="204">
        <v>15.7</v>
      </c>
      <c r="N254" s="213">
        <f t="shared" si="18"/>
        <v>15.100000000000001</v>
      </c>
      <c r="O254" s="213">
        <f t="shared" si="18"/>
        <v>11.600000000000001</v>
      </c>
      <c r="P254" s="213">
        <f t="shared" si="19"/>
        <v>196.1783439490446</v>
      </c>
      <c r="Q254" s="213">
        <f t="shared" si="19"/>
        <v>173.88535031847135</v>
      </c>
    </row>
    <row r="255" spans="1:12" ht="18" hidden="1">
      <c r="A255" s="338" t="s">
        <v>54</v>
      </c>
      <c r="B255" s="338"/>
      <c r="C255" s="331" t="s">
        <v>245</v>
      </c>
      <c r="D255" s="331" t="s">
        <v>246</v>
      </c>
      <c r="E255" s="331" t="s">
        <v>222</v>
      </c>
      <c r="F255" s="331" t="s">
        <v>68</v>
      </c>
      <c r="G255" s="331" t="s">
        <v>214</v>
      </c>
      <c r="H255" s="341">
        <v>22.9</v>
      </c>
      <c r="I255" s="98">
        <v>22.9</v>
      </c>
      <c r="K255" s="98">
        <v>22.9</v>
      </c>
      <c r="L255" s="98">
        <v>22.9</v>
      </c>
    </row>
    <row r="256" spans="1:12" ht="18" hidden="1">
      <c r="A256" s="336" t="s">
        <v>18</v>
      </c>
      <c r="B256" s="336"/>
      <c r="C256" s="331" t="s">
        <v>245</v>
      </c>
      <c r="D256" s="331" t="s">
        <v>246</v>
      </c>
      <c r="E256" s="331" t="s">
        <v>222</v>
      </c>
      <c r="F256" s="331" t="s">
        <v>68</v>
      </c>
      <c r="G256" s="331" t="s">
        <v>214</v>
      </c>
      <c r="H256" s="341">
        <v>22.9</v>
      </c>
      <c r="I256" s="98">
        <v>22.9</v>
      </c>
      <c r="K256" s="98">
        <v>22.9</v>
      </c>
      <c r="L256" s="98">
        <v>22.9</v>
      </c>
    </row>
    <row r="257" spans="1:12" ht="36" hidden="1">
      <c r="A257" s="338" t="s">
        <v>20</v>
      </c>
      <c r="B257" s="338"/>
      <c r="C257" s="331" t="s">
        <v>245</v>
      </c>
      <c r="D257" s="331" t="s">
        <v>246</v>
      </c>
      <c r="E257" s="331" t="s">
        <v>222</v>
      </c>
      <c r="F257" s="331" t="s">
        <v>68</v>
      </c>
      <c r="G257" s="331" t="s">
        <v>214</v>
      </c>
      <c r="H257" s="341">
        <v>22.9</v>
      </c>
      <c r="I257" s="98">
        <v>22.9</v>
      </c>
      <c r="K257" s="98">
        <v>22.9</v>
      </c>
      <c r="L257" s="98">
        <v>22.9</v>
      </c>
    </row>
    <row r="258" spans="1:12" ht="18">
      <c r="A258" s="358"/>
      <c r="B258" s="358"/>
      <c r="C258" s="325"/>
      <c r="D258" s="325"/>
      <c r="E258" s="325"/>
      <c r="F258" s="325"/>
      <c r="G258" s="325"/>
      <c r="H258" s="359"/>
      <c r="I258" s="102"/>
      <c r="K258" s="102"/>
      <c r="L258" s="102"/>
    </row>
    <row r="259" spans="1:12" ht="13.5" hidden="1">
      <c r="A259" s="133" t="s">
        <v>105</v>
      </c>
      <c r="B259" s="133"/>
      <c r="C259" s="101"/>
      <c r="D259" s="101" t="s">
        <v>187</v>
      </c>
      <c r="E259" s="101"/>
      <c r="F259" s="101"/>
      <c r="G259" s="101"/>
      <c r="H259" s="134"/>
      <c r="I259" s="134"/>
      <c r="K259" s="134"/>
      <c r="L259" s="134"/>
    </row>
    <row r="260" spans="1:12" ht="13.5" hidden="1">
      <c r="A260" s="100"/>
      <c r="B260" s="100"/>
      <c r="C260" s="101"/>
      <c r="D260" s="135"/>
      <c r="E260" s="135"/>
      <c r="F260" s="135"/>
      <c r="G260" s="135"/>
      <c r="H260" s="136"/>
      <c r="I260" s="136"/>
      <c r="K260" s="136"/>
      <c r="L260" s="136"/>
    </row>
    <row r="261" spans="1:12" ht="13.5">
      <c r="A261" s="137"/>
      <c r="B261" s="137"/>
      <c r="C261" s="135"/>
      <c r="D261" s="135"/>
      <c r="E261" s="135"/>
      <c r="F261" s="135"/>
      <c r="G261" s="135"/>
      <c r="H261" s="136"/>
      <c r="I261" s="136"/>
      <c r="K261" s="136"/>
      <c r="L261" s="136"/>
    </row>
    <row r="262" spans="1:12" ht="13.5">
      <c r="A262" s="133"/>
      <c r="B262" s="133"/>
      <c r="C262" s="101"/>
      <c r="D262" s="101"/>
      <c r="E262" s="101"/>
      <c r="F262" s="101"/>
      <c r="G262" s="101"/>
      <c r="H262" s="134"/>
      <c r="I262" s="134"/>
      <c r="K262" s="134"/>
      <c r="L262" s="134"/>
    </row>
    <row r="263" spans="1:12" ht="13.5">
      <c r="A263" s="133"/>
      <c r="B263" s="133"/>
      <c r="C263" s="101"/>
      <c r="D263" s="101"/>
      <c r="E263" s="101"/>
      <c r="F263" s="101"/>
      <c r="G263" s="101"/>
      <c r="H263" s="134"/>
      <c r="I263" s="134"/>
      <c r="K263" s="134"/>
      <c r="L263" s="134"/>
    </row>
    <row r="264" spans="1:12" ht="13.5">
      <c r="A264" s="133"/>
      <c r="B264" s="133"/>
      <c r="C264" s="101"/>
      <c r="D264" s="101"/>
      <c r="E264" s="101"/>
      <c r="F264" s="101"/>
      <c r="G264" s="101"/>
      <c r="H264" s="134"/>
      <c r="I264" s="134"/>
      <c r="K264" s="134"/>
      <c r="L264" s="134"/>
    </row>
    <row r="265" spans="1:12" ht="13.5">
      <c r="A265" s="133"/>
      <c r="B265" s="133"/>
      <c r="C265" s="101"/>
      <c r="D265" s="101"/>
      <c r="E265" s="101"/>
      <c r="F265" s="101"/>
      <c r="G265" s="101"/>
      <c r="H265" s="134"/>
      <c r="I265" s="134"/>
      <c r="K265" s="134"/>
      <c r="L265" s="134"/>
    </row>
    <row r="266" spans="1:12" ht="13.5">
      <c r="A266" s="138"/>
      <c r="B266" s="138"/>
      <c r="C266" s="135"/>
      <c r="D266" s="135"/>
      <c r="E266" s="135"/>
      <c r="F266" s="135"/>
      <c r="G266" s="101"/>
      <c r="H266" s="134"/>
      <c r="I266" s="134"/>
      <c r="K266" s="134"/>
      <c r="L266" s="134"/>
    </row>
    <row r="267" spans="1:12" ht="13.5">
      <c r="A267" s="137"/>
      <c r="B267" s="137"/>
      <c r="C267" s="135"/>
      <c r="D267" s="135"/>
      <c r="E267" s="135"/>
      <c r="F267" s="135"/>
      <c r="G267" s="135"/>
      <c r="H267" s="136"/>
      <c r="I267" s="136"/>
      <c r="K267" s="136"/>
      <c r="L267" s="136"/>
    </row>
    <row r="268" spans="1:12" ht="13.5">
      <c r="A268" s="104"/>
      <c r="B268" s="104"/>
      <c r="C268" s="101"/>
      <c r="D268" s="101"/>
      <c r="E268" s="101"/>
      <c r="F268" s="101"/>
      <c r="G268" s="101"/>
      <c r="H268" s="134"/>
      <c r="I268" s="134"/>
      <c r="K268" s="134"/>
      <c r="L268" s="134"/>
    </row>
    <row r="269" spans="1:12" ht="13.5">
      <c r="A269" s="105"/>
      <c r="B269" s="105"/>
      <c r="C269" s="101"/>
      <c r="D269" s="101"/>
      <c r="E269" s="101"/>
      <c r="F269" s="101"/>
      <c r="G269" s="101"/>
      <c r="H269" s="134"/>
      <c r="I269" s="134"/>
      <c r="K269" s="134"/>
      <c r="L269" s="134"/>
    </row>
    <row r="270" spans="1:12" ht="13.5">
      <c r="A270" s="105"/>
      <c r="B270" s="105"/>
      <c r="C270" s="101"/>
      <c r="D270" s="101"/>
      <c r="E270" s="101"/>
      <c r="F270" s="101"/>
      <c r="G270" s="101"/>
      <c r="H270" s="134"/>
      <c r="I270" s="134"/>
      <c r="K270" s="134"/>
      <c r="L270" s="134"/>
    </row>
    <row r="271" spans="1:12" ht="13.5">
      <c r="A271" s="105"/>
      <c r="B271" s="105"/>
      <c r="C271" s="101"/>
      <c r="D271" s="101"/>
      <c r="E271" s="101"/>
      <c r="F271" s="101"/>
      <c r="G271" s="101"/>
      <c r="H271" s="134"/>
      <c r="I271" s="134"/>
      <c r="K271" s="134"/>
      <c r="L271" s="134"/>
    </row>
    <row r="272" spans="1:12" ht="13.5">
      <c r="A272" s="137"/>
      <c r="B272" s="137"/>
      <c r="C272" s="101"/>
      <c r="D272" s="135"/>
      <c r="E272" s="135"/>
      <c r="F272" s="135"/>
      <c r="G272" s="135"/>
      <c r="H272" s="136"/>
      <c r="I272" s="136"/>
      <c r="K272" s="136"/>
      <c r="L272" s="136"/>
    </row>
    <row r="273" spans="1:12" ht="13.5">
      <c r="A273" s="133"/>
      <c r="B273" s="133"/>
      <c r="C273" s="101"/>
      <c r="D273" s="101"/>
      <c r="E273" s="101"/>
      <c r="F273" s="101"/>
      <c r="G273" s="101"/>
      <c r="H273" s="134"/>
      <c r="I273" s="134"/>
      <c r="K273" s="134"/>
      <c r="L273" s="134"/>
    </row>
    <row r="274" spans="1:12" ht="13.5">
      <c r="A274" s="133"/>
      <c r="B274" s="133"/>
      <c r="C274" s="101"/>
      <c r="D274" s="101"/>
      <c r="E274" s="101"/>
      <c r="F274" s="101"/>
      <c r="G274" s="101"/>
      <c r="H274" s="134"/>
      <c r="I274" s="134"/>
      <c r="K274" s="134"/>
      <c r="L274" s="134"/>
    </row>
    <row r="275" spans="1:12" ht="13.5">
      <c r="A275" s="133"/>
      <c r="B275" s="133"/>
      <c r="C275" s="101"/>
      <c r="D275" s="101"/>
      <c r="E275" s="101"/>
      <c r="F275" s="101"/>
      <c r="G275" s="101"/>
      <c r="H275" s="134"/>
      <c r="I275" s="134"/>
      <c r="K275" s="134"/>
      <c r="L275" s="134"/>
    </row>
    <row r="276" spans="1:12" ht="13.5">
      <c r="A276" s="133"/>
      <c r="B276" s="133"/>
      <c r="C276" s="101"/>
      <c r="D276" s="101"/>
      <c r="E276" s="101"/>
      <c r="F276" s="101"/>
      <c r="G276" s="101"/>
      <c r="H276" s="134"/>
      <c r="I276" s="134"/>
      <c r="K276" s="134"/>
      <c r="L276" s="134"/>
    </row>
    <row r="277" spans="1:12" ht="13.5">
      <c r="A277" s="100"/>
      <c r="B277" s="100"/>
      <c r="C277" s="101"/>
      <c r="D277" s="135"/>
      <c r="E277" s="135"/>
      <c r="F277" s="135"/>
      <c r="G277" s="135"/>
      <c r="H277" s="136"/>
      <c r="I277" s="136"/>
      <c r="K277" s="136"/>
      <c r="L277" s="136"/>
    </row>
    <row r="278" spans="1:12" s="9" customFormat="1" ht="13.5">
      <c r="A278" s="137"/>
      <c r="B278" s="137"/>
      <c r="C278" s="135"/>
      <c r="D278" s="135"/>
      <c r="E278" s="135"/>
      <c r="F278" s="135"/>
      <c r="G278" s="135"/>
      <c r="H278" s="136"/>
      <c r="I278" s="136"/>
      <c r="K278" s="136"/>
      <c r="L278" s="136"/>
    </row>
    <row r="279" spans="1:12" ht="13.5">
      <c r="A279" s="137"/>
      <c r="B279" s="137"/>
      <c r="C279" s="135"/>
      <c r="D279" s="135"/>
      <c r="E279" s="135"/>
      <c r="F279" s="135"/>
      <c r="G279" s="135"/>
      <c r="H279" s="136"/>
      <c r="I279" s="136"/>
      <c r="K279" s="136"/>
      <c r="L279" s="136"/>
    </row>
    <row r="280" spans="1:12" ht="13.5">
      <c r="A280" s="105"/>
      <c r="B280" s="105"/>
      <c r="C280" s="101"/>
      <c r="D280" s="101"/>
      <c r="E280" s="101"/>
      <c r="F280" s="101"/>
      <c r="G280" s="101"/>
      <c r="H280" s="134"/>
      <c r="I280" s="134"/>
      <c r="K280" s="134"/>
      <c r="L280" s="134"/>
    </row>
    <row r="281" spans="1:12" ht="13.5">
      <c r="A281" s="133"/>
      <c r="B281" s="133"/>
      <c r="C281" s="101"/>
      <c r="D281" s="101"/>
      <c r="E281" s="101"/>
      <c r="F281" s="101"/>
      <c r="G281" s="101"/>
      <c r="H281" s="134"/>
      <c r="I281" s="134"/>
      <c r="K281" s="134"/>
      <c r="L281" s="134"/>
    </row>
    <row r="282" spans="1:12" ht="13.5">
      <c r="A282" s="133"/>
      <c r="B282" s="133"/>
      <c r="C282" s="101"/>
      <c r="D282" s="101"/>
      <c r="E282" s="101"/>
      <c r="F282" s="101"/>
      <c r="G282" s="101"/>
      <c r="H282" s="134"/>
      <c r="I282" s="134"/>
      <c r="K282" s="134"/>
      <c r="L282" s="134"/>
    </row>
    <row r="283" spans="1:12" ht="13.5">
      <c r="A283" s="133"/>
      <c r="B283" s="133"/>
      <c r="C283" s="101"/>
      <c r="D283" s="101"/>
      <c r="E283" s="101"/>
      <c r="F283" s="101"/>
      <c r="G283" s="101"/>
      <c r="H283" s="134"/>
      <c r="I283" s="134"/>
      <c r="K283" s="134"/>
      <c r="L283" s="134"/>
    </row>
    <row r="284" spans="1:12" s="9" customFormat="1" ht="13.5">
      <c r="A284" s="137"/>
      <c r="B284" s="137"/>
      <c r="C284" s="135"/>
      <c r="D284" s="135"/>
      <c r="E284" s="135"/>
      <c r="F284" s="135"/>
      <c r="G284" s="135"/>
      <c r="H284" s="136"/>
      <c r="I284" s="136"/>
      <c r="K284" s="136"/>
      <c r="L284" s="136"/>
    </row>
    <row r="285" spans="1:12" ht="13.5">
      <c r="A285" s="137"/>
      <c r="B285" s="137"/>
      <c r="C285" s="135"/>
      <c r="D285" s="135"/>
      <c r="E285" s="135"/>
      <c r="F285" s="135"/>
      <c r="G285" s="135"/>
      <c r="H285" s="136"/>
      <c r="I285" s="136"/>
      <c r="K285" s="136"/>
      <c r="L285" s="136"/>
    </row>
    <row r="286" spans="1:12" ht="13.5">
      <c r="A286" s="104"/>
      <c r="B286" s="104"/>
      <c r="C286" s="101"/>
      <c r="D286" s="101"/>
      <c r="E286" s="101"/>
      <c r="F286" s="101"/>
      <c r="G286" s="101"/>
      <c r="H286" s="134"/>
      <c r="I286" s="134"/>
      <c r="K286" s="134"/>
      <c r="L286" s="134"/>
    </row>
    <row r="287" spans="1:12" ht="13.5">
      <c r="A287" s="105"/>
      <c r="B287" s="105"/>
      <c r="C287" s="101"/>
      <c r="D287" s="101"/>
      <c r="E287" s="101"/>
      <c r="F287" s="101"/>
      <c r="G287" s="101"/>
      <c r="H287" s="134"/>
      <c r="I287" s="134"/>
      <c r="K287" s="134"/>
      <c r="L287" s="134"/>
    </row>
    <row r="288" spans="1:12" ht="13.5">
      <c r="A288" s="105"/>
      <c r="B288" s="105"/>
      <c r="C288" s="101"/>
      <c r="D288" s="101"/>
      <c r="E288" s="101"/>
      <c r="F288" s="101"/>
      <c r="G288" s="101"/>
      <c r="H288" s="134"/>
      <c r="I288" s="134"/>
      <c r="K288" s="134"/>
      <c r="L288" s="134"/>
    </row>
    <row r="289" spans="1:12" ht="13.5">
      <c r="A289" s="105"/>
      <c r="B289" s="105"/>
      <c r="C289" s="101"/>
      <c r="D289" s="101"/>
      <c r="E289" s="101"/>
      <c r="F289" s="101"/>
      <c r="G289" s="101"/>
      <c r="H289" s="134"/>
      <c r="I289" s="134"/>
      <c r="K289" s="134"/>
      <c r="L289" s="134"/>
    </row>
    <row r="290" spans="1:12" ht="13.5">
      <c r="A290" s="137"/>
      <c r="B290" s="137"/>
      <c r="C290" s="135"/>
      <c r="D290" s="135"/>
      <c r="E290" s="135"/>
      <c r="F290" s="135"/>
      <c r="G290" s="135"/>
      <c r="H290" s="136"/>
      <c r="I290" s="136"/>
      <c r="K290" s="136"/>
      <c r="L290" s="136"/>
    </row>
    <row r="291" spans="1:12" ht="13.5">
      <c r="A291" s="104"/>
      <c r="B291" s="104"/>
      <c r="C291" s="101"/>
      <c r="D291" s="101"/>
      <c r="E291" s="101"/>
      <c r="F291" s="101"/>
      <c r="G291" s="101"/>
      <c r="H291" s="134"/>
      <c r="I291" s="134"/>
      <c r="K291" s="134"/>
      <c r="L291" s="134"/>
    </row>
    <row r="292" spans="1:12" ht="13.5">
      <c r="A292" s="133"/>
      <c r="B292" s="133"/>
      <c r="C292" s="101"/>
      <c r="D292" s="101"/>
      <c r="E292" s="101"/>
      <c r="F292" s="101"/>
      <c r="G292" s="101"/>
      <c r="H292" s="134"/>
      <c r="I292" s="134"/>
      <c r="K292" s="134"/>
      <c r="L292" s="134"/>
    </row>
    <row r="293" spans="1:12" ht="13.5">
      <c r="A293" s="105"/>
      <c r="B293" s="105"/>
      <c r="C293" s="101"/>
      <c r="D293" s="101"/>
      <c r="E293" s="101"/>
      <c r="F293" s="101"/>
      <c r="G293" s="101"/>
      <c r="H293" s="134"/>
      <c r="I293" s="134"/>
      <c r="K293" s="134"/>
      <c r="L293" s="134"/>
    </row>
    <row r="294" spans="1:12" ht="13.5">
      <c r="A294" s="105"/>
      <c r="B294" s="105"/>
      <c r="C294" s="101"/>
      <c r="D294" s="101"/>
      <c r="E294" s="101"/>
      <c r="F294" s="101"/>
      <c r="G294" s="101"/>
      <c r="H294" s="134"/>
      <c r="I294" s="134"/>
      <c r="K294" s="134"/>
      <c r="L294" s="134"/>
    </row>
    <row r="295" spans="1:12" s="4" customFormat="1" ht="13.5">
      <c r="A295" s="100"/>
      <c r="B295" s="100"/>
      <c r="C295" s="135"/>
      <c r="D295" s="135"/>
      <c r="E295" s="135"/>
      <c r="F295" s="135"/>
      <c r="G295" s="135"/>
      <c r="H295" s="139"/>
      <c r="I295" s="139"/>
      <c r="K295" s="139"/>
      <c r="L295" s="139"/>
    </row>
    <row r="296" spans="1:12" ht="13.5">
      <c r="A296" s="140"/>
      <c r="B296" s="140"/>
      <c r="C296" s="135"/>
      <c r="D296" s="135"/>
      <c r="E296" s="135"/>
      <c r="F296" s="135"/>
      <c r="G296" s="135"/>
      <c r="H296" s="139"/>
      <c r="I296" s="139"/>
      <c r="K296" s="139"/>
      <c r="L296" s="139"/>
    </row>
    <row r="297" spans="1:12" ht="14.25">
      <c r="A297" s="141"/>
      <c r="B297" s="141"/>
      <c r="C297" s="135"/>
      <c r="D297" s="135"/>
      <c r="E297" s="135"/>
      <c r="F297" s="135"/>
      <c r="G297" s="135"/>
      <c r="H297" s="139"/>
      <c r="I297" s="139"/>
      <c r="K297" s="139"/>
      <c r="L297" s="139"/>
    </row>
    <row r="298" spans="1:12" ht="14.25">
      <c r="A298" s="103"/>
      <c r="B298" s="103"/>
      <c r="C298" s="135"/>
      <c r="D298" s="135"/>
      <c r="E298" s="135"/>
      <c r="F298" s="140"/>
      <c r="G298" s="135"/>
      <c r="H298" s="139"/>
      <c r="I298" s="139"/>
      <c r="K298" s="139"/>
      <c r="L298" s="139"/>
    </row>
    <row r="299" spans="1:12" ht="13.5">
      <c r="A299" s="105"/>
      <c r="B299" s="105"/>
      <c r="C299" s="101"/>
      <c r="D299" s="101"/>
      <c r="E299" s="101"/>
      <c r="F299" s="106"/>
      <c r="G299" s="101"/>
      <c r="H299" s="102"/>
      <c r="I299" s="102"/>
      <c r="K299" s="102"/>
      <c r="L299" s="102"/>
    </row>
    <row r="300" spans="1:12" ht="13.5">
      <c r="A300" s="138"/>
      <c r="B300" s="138"/>
      <c r="C300" s="135"/>
      <c r="D300" s="135"/>
      <c r="E300" s="135"/>
      <c r="F300" s="135"/>
      <c r="G300" s="135"/>
      <c r="H300" s="139"/>
      <c r="I300" s="139"/>
      <c r="K300" s="139"/>
      <c r="L300" s="139"/>
    </row>
    <row r="301" spans="1:12" ht="14.25">
      <c r="A301" s="103"/>
      <c r="B301" s="103"/>
      <c r="C301" s="135"/>
      <c r="D301" s="135"/>
      <c r="E301" s="135"/>
      <c r="F301" s="135"/>
      <c r="G301" s="135"/>
      <c r="H301" s="139"/>
      <c r="I301" s="139"/>
      <c r="K301" s="139"/>
      <c r="L301" s="139"/>
    </row>
    <row r="302" spans="1:12" ht="14.25">
      <c r="A302" s="103"/>
      <c r="B302" s="103"/>
      <c r="C302" s="135"/>
      <c r="D302" s="135"/>
      <c r="E302" s="135"/>
      <c r="F302" s="135"/>
      <c r="G302" s="135"/>
      <c r="H302" s="139"/>
      <c r="I302" s="139"/>
      <c r="K302" s="139"/>
      <c r="L302" s="139"/>
    </row>
    <row r="303" spans="1:12" ht="14.25">
      <c r="A303" s="103"/>
      <c r="B303" s="103"/>
      <c r="C303" s="135"/>
      <c r="D303" s="135"/>
      <c r="E303" s="135"/>
      <c r="F303" s="135"/>
      <c r="G303" s="135"/>
      <c r="H303" s="139"/>
      <c r="I303" s="139"/>
      <c r="K303" s="139"/>
      <c r="L303" s="139"/>
    </row>
    <row r="304" spans="1:12" ht="14.25">
      <c r="A304" s="103"/>
      <c r="B304" s="103"/>
      <c r="C304" s="135"/>
      <c r="D304" s="135"/>
      <c r="E304" s="135"/>
      <c r="F304" s="135"/>
      <c r="G304" s="135"/>
      <c r="H304" s="139"/>
      <c r="I304" s="139"/>
      <c r="K304" s="139"/>
      <c r="L304" s="139"/>
    </row>
    <row r="305" spans="1:12" ht="14.25">
      <c r="A305" s="103"/>
      <c r="B305" s="103"/>
      <c r="C305" s="135"/>
      <c r="D305" s="135"/>
      <c r="E305" s="135"/>
      <c r="F305" s="135"/>
      <c r="G305" s="135"/>
      <c r="H305" s="139"/>
      <c r="I305" s="139"/>
      <c r="K305" s="139"/>
      <c r="L305" s="139"/>
    </row>
    <row r="306" spans="1:12" ht="14.25">
      <c r="A306" s="103"/>
      <c r="B306" s="103"/>
      <c r="C306" s="135"/>
      <c r="D306" s="135"/>
      <c r="E306" s="135"/>
      <c r="F306" s="135"/>
      <c r="G306" s="135"/>
      <c r="H306" s="136"/>
      <c r="I306" s="136"/>
      <c r="K306" s="136"/>
      <c r="L306" s="136"/>
    </row>
    <row r="307" spans="1:12" ht="14.25">
      <c r="A307" s="103"/>
      <c r="B307" s="103"/>
      <c r="C307" s="135"/>
      <c r="D307" s="135"/>
      <c r="E307" s="135"/>
      <c r="F307" s="135"/>
      <c r="G307" s="135"/>
      <c r="H307" s="136"/>
      <c r="I307" s="136"/>
      <c r="K307" s="136"/>
      <c r="L307" s="136"/>
    </row>
    <row r="308" spans="1:12" ht="14.25">
      <c r="A308" s="103"/>
      <c r="B308" s="103"/>
      <c r="C308" s="135"/>
      <c r="D308" s="135"/>
      <c r="E308" s="135"/>
      <c r="F308" s="135"/>
      <c r="G308" s="135"/>
      <c r="H308" s="139"/>
      <c r="I308" s="139"/>
      <c r="K308" s="139"/>
      <c r="L308" s="139"/>
    </row>
    <row r="309" spans="1:12" ht="14.25">
      <c r="A309" s="103"/>
      <c r="B309" s="103"/>
      <c r="C309" s="135"/>
      <c r="D309" s="135"/>
      <c r="E309" s="135"/>
      <c r="F309" s="135"/>
      <c r="G309" s="135"/>
      <c r="H309" s="139"/>
      <c r="I309" s="139"/>
      <c r="K309" s="139"/>
      <c r="L309" s="139"/>
    </row>
    <row r="310" spans="1:12" ht="14.25">
      <c r="A310" s="103"/>
      <c r="B310" s="103"/>
      <c r="C310" s="135"/>
      <c r="D310" s="135"/>
      <c r="E310" s="135"/>
      <c r="F310" s="135"/>
      <c r="G310" s="135"/>
      <c r="H310" s="139"/>
      <c r="I310" s="139"/>
      <c r="K310" s="139"/>
      <c r="L310" s="139"/>
    </row>
    <row r="311" spans="1:12" ht="14.25">
      <c r="A311" s="103"/>
      <c r="B311" s="103"/>
      <c r="C311" s="135"/>
      <c r="D311" s="135"/>
      <c r="E311" s="135"/>
      <c r="F311" s="135"/>
      <c r="G311" s="135"/>
      <c r="H311" s="139"/>
      <c r="I311" s="139"/>
      <c r="K311" s="139"/>
      <c r="L311" s="139"/>
    </row>
    <row r="312" spans="1:12" ht="14.25">
      <c r="A312" s="103"/>
      <c r="B312" s="103"/>
      <c r="C312" s="135"/>
      <c r="D312" s="135"/>
      <c r="E312" s="135"/>
      <c r="F312" s="135"/>
      <c r="G312" s="135"/>
      <c r="H312" s="136"/>
      <c r="I312" s="136"/>
      <c r="K312" s="136"/>
      <c r="L312" s="136"/>
    </row>
    <row r="313" spans="1:12" ht="14.25">
      <c r="A313" s="103"/>
      <c r="B313" s="103"/>
      <c r="C313" s="135"/>
      <c r="D313" s="135"/>
      <c r="E313" s="135"/>
      <c r="F313" s="135"/>
      <c r="G313" s="135"/>
      <c r="H313" s="136"/>
      <c r="I313" s="136"/>
      <c r="K313" s="136"/>
      <c r="L313" s="136"/>
    </row>
    <row r="314" spans="1:12" ht="14.25">
      <c r="A314" s="103"/>
      <c r="B314" s="103"/>
      <c r="C314" s="135"/>
      <c r="D314" s="135"/>
      <c r="E314" s="135"/>
      <c r="F314" s="135"/>
      <c r="G314" s="135"/>
      <c r="H314" s="139"/>
      <c r="I314" s="139"/>
      <c r="K314" s="139"/>
      <c r="L314" s="139"/>
    </row>
    <row r="315" spans="1:12" ht="14.25">
      <c r="A315" s="103"/>
      <c r="B315" s="103"/>
      <c r="C315" s="135"/>
      <c r="D315" s="135"/>
      <c r="E315" s="135"/>
      <c r="F315" s="135"/>
      <c r="G315" s="135"/>
      <c r="H315" s="139"/>
      <c r="I315" s="139"/>
      <c r="K315" s="139"/>
      <c r="L315" s="139"/>
    </row>
    <row r="316" spans="1:12" ht="14.25">
      <c r="A316" s="103"/>
      <c r="B316" s="103"/>
      <c r="C316" s="135"/>
      <c r="D316" s="135"/>
      <c r="E316" s="135"/>
      <c r="F316" s="135"/>
      <c r="G316" s="135"/>
      <c r="H316" s="139"/>
      <c r="I316" s="139"/>
      <c r="K316" s="139"/>
      <c r="L316" s="139"/>
    </row>
    <row r="317" spans="1:12" ht="14.25">
      <c r="A317" s="103"/>
      <c r="B317" s="103"/>
      <c r="C317" s="135"/>
      <c r="D317" s="135"/>
      <c r="E317" s="135"/>
      <c r="F317" s="135"/>
      <c r="G317" s="135"/>
      <c r="H317" s="139"/>
      <c r="I317" s="139"/>
      <c r="K317" s="139"/>
      <c r="L317" s="139"/>
    </row>
    <row r="318" spans="1:12" ht="14.25">
      <c r="A318" s="103"/>
      <c r="B318" s="103"/>
      <c r="C318" s="135"/>
      <c r="D318" s="135"/>
      <c r="E318" s="135"/>
      <c r="F318" s="135"/>
      <c r="G318" s="135"/>
      <c r="H318" s="136"/>
      <c r="I318" s="136"/>
      <c r="K318" s="136"/>
      <c r="L318" s="136"/>
    </row>
    <row r="319" spans="1:12" ht="14.25">
      <c r="A319" s="103"/>
      <c r="B319" s="103"/>
      <c r="C319" s="135"/>
      <c r="D319" s="135"/>
      <c r="E319" s="135"/>
      <c r="F319" s="135"/>
      <c r="G319" s="135"/>
      <c r="H319" s="136"/>
      <c r="I319" s="136"/>
      <c r="K319" s="136"/>
      <c r="L319" s="136"/>
    </row>
    <row r="320" spans="1:12" ht="14.25">
      <c r="A320" s="103"/>
      <c r="B320" s="103"/>
      <c r="C320" s="135"/>
      <c r="D320" s="135"/>
      <c r="E320" s="135"/>
      <c r="F320" s="135"/>
      <c r="G320" s="135"/>
      <c r="H320" s="136"/>
      <c r="I320" s="136"/>
      <c r="K320" s="136"/>
      <c r="L320" s="136"/>
    </row>
    <row r="321" spans="1:12" ht="13.5">
      <c r="A321" s="105"/>
      <c r="B321" s="105"/>
      <c r="C321" s="101"/>
      <c r="D321" s="101"/>
      <c r="E321" s="101"/>
      <c r="F321" s="101"/>
      <c r="G321" s="101"/>
      <c r="H321" s="102"/>
      <c r="I321" s="102"/>
      <c r="K321" s="102"/>
      <c r="L321" s="102"/>
    </row>
    <row r="322" spans="1:12" ht="13.5">
      <c r="A322" s="104"/>
      <c r="B322" s="104"/>
      <c r="C322" s="101"/>
      <c r="D322" s="101"/>
      <c r="E322" s="101"/>
      <c r="F322" s="101"/>
      <c r="G322" s="101"/>
      <c r="H322" s="102"/>
      <c r="I322" s="102"/>
      <c r="K322" s="102"/>
      <c r="L322" s="102"/>
    </row>
    <row r="323" spans="1:12" ht="13.5">
      <c r="A323" s="105"/>
      <c r="B323" s="105"/>
      <c r="C323" s="101"/>
      <c r="D323" s="101"/>
      <c r="E323" s="101"/>
      <c r="F323" s="101"/>
      <c r="G323" s="101"/>
      <c r="H323" s="102"/>
      <c r="I323" s="102"/>
      <c r="K323" s="102"/>
      <c r="L323" s="102"/>
    </row>
    <row r="324" spans="1:12" ht="13.5">
      <c r="A324" s="105"/>
      <c r="B324" s="105"/>
      <c r="C324" s="101"/>
      <c r="D324" s="101"/>
      <c r="E324" s="101"/>
      <c r="F324" s="101"/>
      <c r="G324" s="101"/>
      <c r="H324" s="102"/>
      <c r="I324" s="102"/>
      <c r="K324" s="102"/>
      <c r="L324" s="102"/>
    </row>
    <row r="325" spans="1:12" ht="13.5">
      <c r="A325" s="105"/>
      <c r="B325" s="105"/>
      <c r="C325" s="101"/>
      <c r="D325" s="101"/>
      <c r="E325" s="101"/>
      <c r="F325" s="101"/>
      <c r="G325" s="101"/>
      <c r="H325" s="134"/>
      <c r="I325" s="134"/>
      <c r="K325" s="134"/>
      <c r="L325" s="134"/>
    </row>
    <row r="326" spans="1:12" ht="13.5">
      <c r="A326" s="105"/>
      <c r="B326" s="105"/>
      <c r="C326" s="101"/>
      <c r="D326" s="101"/>
      <c r="E326" s="101"/>
      <c r="F326" s="101"/>
      <c r="G326" s="101"/>
      <c r="H326" s="134"/>
      <c r="I326" s="134"/>
      <c r="K326" s="134"/>
      <c r="L326" s="134"/>
    </row>
    <row r="327" spans="1:12" ht="13.5">
      <c r="A327" s="105"/>
      <c r="B327" s="105"/>
      <c r="C327" s="101"/>
      <c r="D327" s="101"/>
      <c r="E327" s="101"/>
      <c r="F327" s="101"/>
      <c r="G327" s="101"/>
      <c r="H327" s="102"/>
      <c r="I327" s="102"/>
      <c r="K327" s="102"/>
      <c r="L327" s="102"/>
    </row>
    <row r="328" spans="1:12" ht="13.5">
      <c r="A328" s="100"/>
      <c r="B328" s="100"/>
      <c r="C328" s="135"/>
      <c r="D328" s="135"/>
      <c r="E328" s="135"/>
      <c r="F328" s="101"/>
      <c r="G328" s="101"/>
      <c r="H328" s="102"/>
      <c r="I328" s="102"/>
      <c r="K328" s="102"/>
      <c r="L328" s="102"/>
    </row>
    <row r="329" spans="1:12" ht="13.5">
      <c r="A329" s="100"/>
      <c r="B329" s="100"/>
      <c r="C329" s="135"/>
      <c r="D329" s="135"/>
      <c r="E329" s="135"/>
      <c r="F329" s="135"/>
      <c r="G329" s="101"/>
      <c r="H329" s="136"/>
      <c r="I329" s="136"/>
      <c r="K329" s="136"/>
      <c r="L329" s="136"/>
    </row>
    <row r="330" spans="1:12" ht="14.25">
      <c r="A330" s="103"/>
      <c r="B330" s="103"/>
      <c r="C330" s="101"/>
      <c r="D330" s="101"/>
      <c r="E330" s="101"/>
      <c r="F330" s="101"/>
      <c r="G330" s="101"/>
      <c r="H330" s="134"/>
      <c r="I330" s="134"/>
      <c r="K330" s="134"/>
      <c r="L330" s="134"/>
    </row>
    <row r="331" spans="1:12" ht="13.5">
      <c r="A331" s="104"/>
      <c r="B331" s="104"/>
      <c r="C331" s="101"/>
      <c r="D331" s="101"/>
      <c r="E331" s="101"/>
      <c r="F331" s="101"/>
      <c r="G331" s="101"/>
      <c r="H331" s="134"/>
      <c r="I331" s="134"/>
      <c r="K331" s="134"/>
      <c r="L331" s="134"/>
    </row>
    <row r="332" spans="1:12" ht="13.5">
      <c r="A332" s="105"/>
      <c r="B332" s="105"/>
      <c r="C332" s="101"/>
      <c r="D332" s="101"/>
      <c r="E332" s="101"/>
      <c r="F332" s="101"/>
      <c r="G332" s="101"/>
      <c r="H332" s="134"/>
      <c r="I332" s="134"/>
      <c r="K332" s="134"/>
      <c r="L332" s="134"/>
    </row>
    <row r="333" spans="1:12" ht="13.5">
      <c r="A333" s="105"/>
      <c r="B333" s="105"/>
      <c r="C333" s="101"/>
      <c r="D333" s="101"/>
      <c r="E333" s="101"/>
      <c r="F333" s="101"/>
      <c r="G333" s="101"/>
      <c r="H333" s="134"/>
      <c r="I333" s="134"/>
      <c r="K333" s="134"/>
      <c r="L333" s="134"/>
    </row>
    <row r="334" spans="1:12" ht="13.5">
      <c r="A334" s="100"/>
      <c r="B334" s="100"/>
      <c r="C334" s="135"/>
      <c r="D334" s="135"/>
      <c r="E334" s="135"/>
      <c r="F334" s="135"/>
      <c r="G334" s="101"/>
      <c r="H334" s="136"/>
      <c r="I334" s="136"/>
      <c r="K334" s="136"/>
      <c r="L334" s="136"/>
    </row>
    <row r="335" spans="1:12" ht="14.25">
      <c r="A335" s="103"/>
      <c r="B335" s="103"/>
      <c r="C335" s="101"/>
      <c r="D335" s="101"/>
      <c r="E335" s="101"/>
      <c r="F335" s="101"/>
      <c r="G335" s="101"/>
      <c r="H335" s="134"/>
      <c r="I335" s="134"/>
      <c r="K335" s="134"/>
      <c r="L335" s="134"/>
    </row>
    <row r="336" spans="1:12" ht="13.5">
      <c r="A336" s="104"/>
      <c r="B336" s="104"/>
      <c r="C336" s="101"/>
      <c r="D336" s="101"/>
      <c r="E336" s="101"/>
      <c r="F336" s="101"/>
      <c r="G336" s="101"/>
      <c r="H336" s="134"/>
      <c r="I336" s="134"/>
      <c r="K336" s="134"/>
      <c r="L336" s="134"/>
    </row>
    <row r="337" spans="1:12" ht="13.5">
      <c r="A337" s="105"/>
      <c r="B337" s="105"/>
      <c r="C337" s="101"/>
      <c r="D337" s="101"/>
      <c r="E337" s="101"/>
      <c r="F337" s="101"/>
      <c r="G337" s="101"/>
      <c r="H337" s="134"/>
      <c r="I337" s="134"/>
      <c r="K337" s="134"/>
      <c r="L337" s="134"/>
    </row>
    <row r="338" spans="1:12" ht="13.5">
      <c r="A338" s="105"/>
      <c r="B338" s="105"/>
      <c r="C338" s="101"/>
      <c r="D338" s="101"/>
      <c r="E338" s="101"/>
      <c r="F338" s="101"/>
      <c r="G338" s="101"/>
      <c r="H338" s="134"/>
      <c r="I338" s="134"/>
      <c r="K338" s="134"/>
      <c r="L338" s="134"/>
    </row>
    <row r="339" spans="1:12" ht="13.5">
      <c r="A339" s="133"/>
      <c r="B339" s="133"/>
      <c r="C339" s="101"/>
      <c r="D339" s="101"/>
      <c r="E339" s="101"/>
      <c r="F339" s="101"/>
      <c r="G339" s="101"/>
      <c r="H339" s="134"/>
      <c r="I339" s="134"/>
      <c r="K339" s="134"/>
      <c r="L339" s="134"/>
    </row>
    <row r="340" spans="1:12" ht="13.5">
      <c r="A340" s="100"/>
      <c r="B340" s="100"/>
      <c r="C340" s="101"/>
      <c r="D340" s="135"/>
      <c r="E340" s="135"/>
      <c r="F340" s="135"/>
      <c r="G340" s="135"/>
      <c r="H340" s="136"/>
      <c r="I340" s="136"/>
      <c r="K340" s="136"/>
      <c r="L340" s="136"/>
    </row>
    <row r="341" spans="1:12" ht="14.25">
      <c r="A341" s="103"/>
      <c r="B341" s="103"/>
      <c r="C341" s="101"/>
      <c r="D341" s="101"/>
      <c r="E341" s="101"/>
      <c r="F341" s="101"/>
      <c r="G341" s="101"/>
      <c r="H341" s="134"/>
      <c r="I341" s="134"/>
      <c r="K341" s="134"/>
      <c r="L341" s="134"/>
    </row>
    <row r="342" spans="1:12" ht="13.5">
      <c r="A342" s="133"/>
      <c r="B342" s="133"/>
      <c r="C342" s="101"/>
      <c r="D342" s="101"/>
      <c r="E342" s="101"/>
      <c r="F342" s="101"/>
      <c r="G342" s="101"/>
      <c r="H342" s="134"/>
      <c r="I342" s="134"/>
      <c r="K342" s="134"/>
      <c r="L342" s="134"/>
    </row>
    <row r="343" spans="1:12" ht="13.5">
      <c r="A343" s="133"/>
      <c r="B343" s="133"/>
      <c r="C343" s="101"/>
      <c r="D343" s="101"/>
      <c r="E343" s="101"/>
      <c r="F343" s="101"/>
      <c r="G343" s="101"/>
      <c r="H343" s="134"/>
      <c r="I343" s="134"/>
      <c r="K343" s="134"/>
      <c r="L343" s="134"/>
    </row>
    <row r="344" spans="1:12" ht="13.5">
      <c r="A344" s="133"/>
      <c r="B344" s="133"/>
      <c r="C344" s="101"/>
      <c r="D344" s="101"/>
      <c r="E344" s="101"/>
      <c r="F344" s="101"/>
      <c r="G344" s="101"/>
      <c r="H344" s="134"/>
      <c r="I344" s="134"/>
      <c r="K344" s="134"/>
      <c r="L344" s="134"/>
    </row>
    <row r="345" spans="1:12" ht="14.25">
      <c r="A345" s="103"/>
      <c r="B345" s="103"/>
      <c r="C345" s="101"/>
      <c r="D345" s="135"/>
      <c r="E345" s="135"/>
      <c r="F345" s="135"/>
      <c r="G345" s="135"/>
      <c r="H345" s="102"/>
      <c r="I345" s="102"/>
      <c r="K345" s="102"/>
      <c r="L345" s="102"/>
    </row>
    <row r="346" spans="1:12" ht="13.5">
      <c r="A346" s="104"/>
      <c r="B346" s="104"/>
      <c r="C346" s="101"/>
      <c r="D346" s="101"/>
      <c r="E346" s="101"/>
      <c r="F346" s="101"/>
      <c r="G346" s="101"/>
      <c r="H346" s="102"/>
      <c r="I346" s="102"/>
      <c r="K346" s="102"/>
      <c r="L346" s="102"/>
    </row>
    <row r="347" spans="1:12" ht="13.5">
      <c r="A347" s="105"/>
      <c r="B347" s="105"/>
      <c r="C347" s="101"/>
      <c r="D347" s="101"/>
      <c r="E347" s="101"/>
      <c r="F347" s="101"/>
      <c r="G347" s="101"/>
      <c r="H347" s="102"/>
      <c r="I347" s="102"/>
      <c r="K347" s="102"/>
      <c r="L347" s="102"/>
    </row>
    <row r="348" spans="1:12" ht="13.5">
      <c r="A348" s="105"/>
      <c r="B348" s="105"/>
      <c r="C348" s="101"/>
      <c r="D348" s="101"/>
      <c r="E348" s="101"/>
      <c r="F348" s="101"/>
      <c r="G348" s="101"/>
      <c r="H348" s="102"/>
      <c r="I348" s="102"/>
      <c r="K348" s="102"/>
      <c r="L348" s="102"/>
    </row>
    <row r="349" spans="1:12" ht="13.5">
      <c r="A349" s="105"/>
      <c r="B349" s="105"/>
      <c r="C349" s="101"/>
      <c r="D349" s="101"/>
      <c r="E349" s="101"/>
      <c r="F349" s="101"/>
      <c r="G349" s="101"/>
      <c r="H349" s="134"/>
      <c r="I349" s="134"/>
      <c r="K349" s="134"/>
      <c r="L349" s="134"/>
    </row>
    <row r="350" spans="1:12" ht="13.5">
      <c r="A350" s="105"/>
      <c r="B350" s="105"/>
      <c r="C350" s="101"/>
      <c r="D350" s="101"/>
      <c r="E350" s="101"/>
      <c r="F350" s="101"/>
      <c r="G350" s="101"/>
      <c r="H350" s="134"/>
      <c r="I350" s="134"/>
      <c r="K350" s="134"/>
      <c r="L350" s="134"/>
    </row>
    <row r="351" spans="1:12" ht="13.5">
      <c r="A351" s="100"/>
      <c r="B351" s="100"/>
      <c r="C351" s="101"/>
      <c r="D351" s="101"/>
      <c r="E351" s="101"/>
      <c r="F351" s="135"/>
      <c r="G351" s="135"/>
      <c r="H351" s="136"/>
      <c r="I351" s="136"/>
      <c r="K351" s="136"/>
      <c r="L351" s="136"/>
    </row>
    <row r="352" spans="1:12" ht="14.25">
      <c r="A352" s="103"/>
      <c r="B352" s="103"/>
      <c r="C352" s="101"/>
      <c r="D352" s="101"/>
      <c r="E352" s="101"/>
      <c r="F352" s="101"/>
      <c r="G352" s="101"/>
      <c r="H352" s="134"/>
      <c r="I352" s="134"/>
      <c r="K352" s="134"/>
      <c r="L352" s="134"/>
    </row>
    <row r="353" spans="1:12" ht="13.5">
      <c r="A353" s="104"/>
      <c r="B353" s="104"/>
      <c r="C353" s="101"/>
      <c r="D353" s="101"/>
      <c r="E353" s="101"/>
      <c r="F353" s="101"/>
      <c r="G353" s="101"/>
      <c r="H353" s="134"/>
      <c r="I353" s="134"/>
      <c r="K353" s="134"/>
      <c r="L353" s="134"/>
    </row>
    <row r="354" spans="1:12" ht="13.5">
      <c r="A354" s="105"/>
      <c r="B354" s="105"/>
      <c r="C354" s="101"/>
      <c r="D354" s="101"/>
      <c r="E354" s="101"/>
      <c r="F354" s="101"/>
      <c r="G354" s="101"/>
      <c r="H354" s="134"/>
      <c r="I354" s="134"/>
      <c r="K354" s="134"/>
      <c r="L354" s="134"/>
    </row>
    <row r="355" spans="1:12" ht="13.5">
      <c r="A355" s="105"/>
      <c r="B355" s="105"/>
      <c r="C355" s="101"/>
      <c r="D355" s="101"/>
      <c r="E355" s="101"/>
      <c r="F355" s="101"/>
      <c r="G355" s="101"/>
      <c r="H355" s="134"/>
      <c r="I355" s="134"/>
      <c r="K355" s="134"/>
      <c r="L355" s="134"/>
    </row>
    <row r="356" spans="1:12" ht="13.5">
      <c r="A356" s="105"/>
      <c r="B356" s="105"/>
      <c r="C356" s="101"/>
      <c r="D356" s="101"/>
      <c r="E356" s="101"/>
      <c r="F356" s="101"/>
      <c r="G356" s="101"/>
      <c r="H356" s="134"/>
      <c r="I356" s="134"/>
      <c r="K356" s="134"/>
      <c r="L356" s="134"/>
    </row>
    <row r="357" spans="1:12" ht="13.5">
      <c r="A357" s="105"/>
      <c r="B357" s="105"/>
      <c r="C357" s="101"/>
      <c r="D357" s="101"/>
      <c r="E357" s="101"/>
      <c r="F357" s="101"/>
      <c r="G357" s="101"/>
      <c r="H357" s="134"/>
      <c r="I357" s="134"/>
      <c r="K357" s="134"/>
      <c r="L357" s="134"/>
    </row>
    <row r="358" spans="1:12" ht="13.5">
      <c r="A358" s="105"/>
      <c r="B358" s="105"/>
      <c r="C358" s="101"/>
      <c r="D358" s="101"/>
      <c r="E358" s="101"/>
      <c r="F358" s="101"/>
      <c r="G358" s="101"/>
      <c r="H358" s="134"/>
      <c r="I358" s="134"/>
      <c r="K358" s="134"/>
      <c r="L358" s="134"/>
    </row>
    <row r="359" spans="1:12" ht="13.5">
      <c r="A359" s="133"/>
      <c r="B359" s="133"/>
      <c r="C359" s="101"/>
      <c r="D359" s="101"/>
      <c r="E359" s="101"/>
      <c r="F359" s="101"/>
      <c r="G359" s="101"/>
      <c r="H359" s="134"/>
      <c r="I359" s="134"/>
      <c r="K359" s="134"/>
      <c r="L359" s="134"/>
    </row>
    <row r="360" spans="1:12" ht="13.5">
      <c r="A360" s="133"/>
      <c r="B360" s="133"/>
      <c r="C360" s="101"/>
      <c r="D360" s="101"/>
      <c r="E360" s="101"/>
      <c r="F360" s="101"/>
      <c r="G360" s="101"/>
      <c r="H360" s="134"/>
      <c r="I360" s="134"/>
      <c r="K360" s="134"/>
      <c r="L360" s="134"/>
    </row>
    <row r="361" spans="1:12" ht="13.5">
      <c r="A361" s="133"/>
      <c r="B361" s="133"/>
      <c r="C361" s="101"/>
      <c r="D361" s="101"/>
      <c r="E361" s="101"/>
      <c r="F361" s="101"/>
      <c r="G361" s="101"/>
      <c r="H361" s="134"/>
      <c r="I361" s="134"/>
      <c r="K361" s="134"/>
      <c r="L361" s="134"/>
    </row>
    <row r="362" spans="1:12" ht="13.5">
      <c r="A362" s="104"/>
      <c r="B362" s="104"/>
      <c r="C362" s="101"/>
      <c r="D362" s="101"/>
      <c r="E362" s="101"/>
      <c r="F362" s="101"/>
      <c r="G362" s="101"/>
      <c r="H362" s="102"/>
      <c r="I362" s="102"/>
      <c r="K362" s="102"/>
      <c r="L362" s="102"/>
    </row>
    <row r="363" spans="1:12" ht="14.25">
      <c r="A363" s="142"/>
      <c r="B363" s="142"/>
      <c r="C363" s="101"/>
      <c r="D363" s="101"/>
      <c r="E363" s="101"/>
      <c r="F363" s="101"/>
      <c r="G363" s="143"/>
      <c r="H363" s="102"/>
      <c r="I363" s="102"/>
      <c r="K363" s="102"/>
      <c r="L363" s="102"/>
    </row>
    <row r="364" spans="1:12" ht="13.5">
      <c r="A364" s="105"/>
      <c r="B364" s="105"/>
      <c r="C364" s="101"/>
      <c r="D364" s="101"/>
      <c r="E364" s="101"/>
      <c r="F364" s="101"/>
      <c r="G364" s="143"/>
      <c r="H364" s="102"/>
      <c r="I364" s="102"/>
      <c r="K364" s="102"/>
      <c r="L364" s="102"/>
    </row>
    <row r="365" spans="1:12" ht="13.5">
      <c r="A365" s="105"/>
      <c r="B365" s="105"/>
      <c r="C365" s="101"/>
      <c r="D365" s="101"/>
      <c r="E365" s="101"/>
      <c r="F365" s="101"/>
      <c r="G365" s="143"/>
      <c r="H365" s="134"/>
      <c r="I365" s="134"/>
      <c r="K365" s="134"/>
      <c r="L365" s="134"/>
    </row>
    <row r="366" spans="1:12" s="4" customFormat="1" ht="13.5">
      <c r="A366" s="105"/>
      <c r="B366" s="105"/>
      <c r="C366" s="101"/>
      <c r="D366" s="101"/>
      <c r="E366" s="101"/>
      <c r="F366" s="101"/>
      <c r="G366" s="143"/>
      <c r="H366" s="102"/>
      <c r="I366" s="102"/>
      <c r="K366" s="102"/>
      <c r="L366" s="102"/>
    </row>
    <row r="367" spans="1:12" s="4" customFormat="1" ht="13.5">
      <c r="A367" s="105"/>
      <c r="B367" s="105"/>
      <c r="C367" s="101"/>
      <c r="D367" s="101"/>
      <c r="E367" s="101"/>
      <c r="F367" s="101"/>
      <c r="G367" s="143"/>
      <c r="H367" s="134"/>
      <c r="I367" s="134"/>
      <c r="K367" s="134"/>
      <c r="L367" s="134"/>
    </row>
    <row r="368" spans="1:12" ht="13.5">
      <c r="A368" s="104"/>
      <c r="B368" s="104"/>
      <c r="C368" s="101"/>
      <c r="D368" s="101"/>
      <c r="E368" s="101"/>
      <c r="F368" s="101"/>
      <c r="G368" s="101"/>
      <c r="H368" s="102"/>
      <c r="I368" s="102"/>
      <c r="K368" s="102"/>
      <c r="L368" s="102"/>
    </row>
    <row r="369" spans="1:12" ht="13.5">
      <c r="A369" s="105"/>
      <c r="B369" s="105"/>
      <c r="C369" s="101"/>
      <c r="D369" s="101"/>
      <c r="E369" s="101"/>
      <c r="F369" s="101"/>
      <c r="G369" s="101"/>
      <c r="H369" s="102"/>
      <c r="I369" s="102"/>
      <c r="K369" s="102"/>
      <c r="L369" s="102"/>
    </row>
    <row r="370" spans="1:12" ht="13.5">
      <c r="A370" s="105"/>
      <c r="B370" s="105"/>
      <c r="C370" s="101"/>
      <c r="D370" s="101"/>
      <c r="E370" s="101"/>
      <c r="F370" s="101"/>
      <c r="G370" s="101"/>
      <c r="H370" s="102"/>
      <c r="I370" s="102"/>
      <c r="K370" s="102"/>
      <c r="L370" s="102"/>
    </row>
    <row r="371" spans="1:12" ht="13.5">
      <c r="A371" s="105"/>
      <c r="B371" s="105"/>
      <c r="C371" s="101"/>
      <c r="D371" s="101"/>
      <c r="E371" s="101"/>
      <c r="F371" s="101"/>
      <c r="G371" s="101"/>
      <c r="H371" s="134"/>
      <c r="I371" s="134"/>
      <c r="K371" s="134"/>
      <c r="L371" s="134"/>
    </row>
    <row r="372" spans="1:12" ht="13.5">
      <c r="A372" s="105"/>
      <c r="B372" s="105"/>
      <c r="C372" s="101"/>
      <c r="D372" s="101"/>
      <c r="E372" s="101"/>
      <c r="F372" s="101"/>
      <c r="G372" s="101"/>
      <c r="H372" s="134"/>
      <c r="I372" s="134"/>
      <c r="K372" s="134"/>
      <c r="L372" s="134"/>
    </row>
    <row r="373" spans="1:12" ht="14.25">
      <c r="A373" s="103"/>
      <c r="B373" s="103"/>
      <c r="C373" s="135"/>
      <c r="D373" s="135"/>
      <c r="E373" s="135"/>
      <c r="F373" s="140"/>
      <c r="G373" s="135"/>
      <c r="H373" s="139"/>
      <c r="I373" s="139"/>
      <c r="K373" s="139"/>
      <c r="L373" s="139"/>
    </row>
    <row r="374" spans="1:12" ht="14.25">
      <c r="A374" s="103"/>
      <c r="B374" s="103"/>
      <c r="C374" s="135"/>
      <c r="D374" s="135"/>
      <c r="E374" s="135"/>
      <c r="F374" s="140"/>
      <c r="G374" s="135"/>
      <c r="H374" s="139"/>
      <c r="I374" s="139"/>
      <c r="K374" s="139"/>
      <c r="L374" s="139"/>
    </row>
    <row r="375" spans="1:12" ht="13.5">
      <c r="A375" s="105"/>
      <c r="B375" s="105"/>
      <c r="C375" s="101"/>
      <c r="D375" s="101"/>
      <c r="E375" s="101"/>
      <c r="F375" s="106"/>
      <c r="G375" s="101"/>
      <c r="H375" s="102"/>
      <c r="I375" s="102"/>
      <c r="K375" s="102"/>
      <c r="L375" s="102"/>
    </row>
    <row r="376" spans="1:12" ht="14.25">
      <c r="A376" s="142"/>
      <c r="B376" s="142"/>
      <c r="C376" s="135"/>
      <c r="D376" s="135"/>
      <c r="E376" s="135"/>
      <c r="F376" s="140"/>
      <c r="G376" s="135"/>
      <c r="H376" s="139"/>
      <c r="I376" s="139"/>
      <c r="K376" s="139"/>
      <c r="L376" s="139"/>
    </row>
    <row r="377" spans="1:12" ht="13.5">
      <c r="A377" s="105"/>
      <c r="B377" s="105"/>
      <c r="C377" s="101"/>
      <c r="D377" s="101"/>
      <c r="E377" s="101"/>
      <c r="F377" s="106"/>
      <c r="G377" s="101"/>
      <c r="H377" s="102"/>
      <c r="I377" s="102"/>
      <c r="K377" s="102"/>
      <c r="L377" s="102"/>
    </row>
    <row r="378" spans="1:12" ht="13.5">
      <c r="A378" s="105"/>
      <c r="B378" s="105"/>
      <c r="C378" s="101"/>
      <c r="D378" s="101"/>
      <c r="E378" s="101"/>
      <c r="F378" s="106"/>
      <c r="G378" s="101"/>
      <c r="H378" s="102"/>
      <c r="I378" s="102"/>
      <c r="K378" s="102"/>
      <c r="L378" s="102"/>
    </row>
    <row r="379" spans="1:12" ht="13.5">
      <c r="A379" s="105"/>
      <c r="B379" s="105"/>
      <c r="C379" s="101"/>
      <c r="D379" s="101"/>
      <c r="E379" s="101"/>
      <c r="F379" s="106"/>
      <c r="G379" s="101"/>
      <c r="H379" s="102"/>
      <c r="I379" s="102"/>
      <c r="K379" s="102"/>
      <c r="L379" s="102"/>
    </row>
    <row r="380" spans="1:12" ht="13.5">
      <c r="A380" s="105"/>
      <c r="B380" s="105"/>
      <c r="C380" s="101"/>
      <c r="D380" s="101"/>
      <c r="E380" s="101"/>
      <c r="F380" s="106"/>
      <c r="G380" s="101"/>
      <c r="H380" s="102"/>
      <c r="I380" s="102"/>
      <c r="K380" s="102"/>
      <c r="L380" s="102"/>
    </row>
    <row r="381" spans="1:12" ht="13.5">
      <c r="A381" s="105"/>
      <c r="B381" s="105"/>
      <c r="C381" s="101"/>
      <c r="D381" s="101"/>
      <c r="E381" s="101"/>
      <c r="F381" s="106"/>
      <c r="G381" s="101"/>
      <c r="H381" s="134"/>
      <c r="I381" s="134"/>
      <c r="K381" s="134"/>
      <c r="L381" s="134"/>
    </row>
    <row r="382" spans="1:12" ht="13.5">
      <c r="A382" s="138"/>
      <c r="B382" s="138"/>
      <c r="C382" s="135"/>
      <c r="D382" s="135"/>
      <c r="E382" s="135"/>
      <c r="F382" s="135"/>
      <c r="G382" s="135"/>
      <c r="H382" s="139"/>
      <c r="I382" s="139"/>
      <c r="K382" s="139"/>
      <c r="L382" s="139"/>
    </row>
    <row r="383" spans="1:12" s="4" customFormat="1" ht="14.25">
      <c r="A383" s="103"/>
      <c r="B383" s="103"/>
      <c r="C383" s="135"/>
      <c r="D383" s="135"/>
      <c r="E383" s="135"/>
      <c r="F383" s="135"/>
      <c r="G383" s="144"/>
      <c r="H383" s="139"/>
      <c r="I383" s="139"/>
      <c r="K383" s="139"/>
      <c r="L383" s="139"/>
    </row>
    <row r="384" spans="1:12" ht="14.25">
      <c r="A384" s="103"/>
      <c r="B384" s="103"/>
      <c r="C384" s="135"/>
      <c r="D384" s="135"/>
      <c r="E384" s="135"/>
      <c r="F384" s="135"/>
      <c r="G384" s="135"/>
      <c r="H384" s="139"/>
      <c r="I384" s="139"/>
      <c r="K384" s="139"/>
      <c r="L384" s="139"/>
    </row>
    <row r="385" spans="1:12" ht="13.5">
      <c r="A385" s="105"/>
      <c r="B385" s="105"/>
      <c r="C385" s="101"/>
      <c r="D385" s="101"/>
      <c r="E385" s="101"/>
      <c r="F385" s="101"/>
      <c r="G385" s="101"/>
      <c r="H385" s="102"/>
      <c r="I385" s="102"/>
      <c r="K385" s="102"/>
      <c r="L385" s="102"/>
    </row>
    <row r="386" spans="1:12" ht="13.5">
      <c r="A386" s="105"/>
      <c r="B386" s="105"/>
      <c r="C386" s="101"/>
      <c r="D386" s="101"/>
      <c r="E386" s="101"/>
      <c r="F386" s="101"/>
      <c r="G386" s="101"/>
      <c r="H386" s="102"/>
      <c r="I386" s="102"/>
      <c r="K386" s="102"/>
      <c r="L386" s="102"/>
    </row>
    <row r="387" spans="1:12" ht="13.5">
      <c r="A387" s="105"/>
      <c r="B387" s="105"/>
      <c r="C387" s="101"/>
      <c r="D387" s="101"/>
      <c r="E387" s="101"/>
      <c r="F387" s="101"/>
      <c r="G387" s="101"/>
      <c r="H387" s="102"/>
      <c r="I387" s="102"/>
      <c r="K387" s="102"/>
      <c r="L387" s="102"/>
    </row>
    <row r="388" spans="1:12" ht="13.5">
      <c r="A388" s="105"/>
      <c r="B388" s="105"/>
      <c r="C388" s="101"/>
      <c r="D388" s="101"/>
      <c r="E388" s="101"/>
      <c r="F388" s="101"/>
      <c r="G388" s="101"/>
      <c r="H388" s="134"/>
      <c r="I388" s="134"/>
      <c r="K388" s="134"/>
      <c r="L388" s="134"/>
    </row>
    <row r="389" spans="1:12" ht="13.5">
      <c r="A389" s="105"/>
      <c r="B389" s="105"/>
      <c r="C389" s="101"/>
      <c r="D389" s="101"/>
      <c r="E389" s="101"/>
      <c r="F389" s="101"/>
      <c r="G389" s="101"/>
      <c r="H389" s="134"/>
      <c r="I389" s="134"/>
      <c r="K389" s="134"/>
      <c r="L389" s="134"/>
    </row>
    <row r="390" spans="1:12" ht="13.5">
      <c r="A390" s="105"/>
      <c r="B390" s="105"/>
      <c r="C390" s="101"/>
      <c r="D390" s="101"/>
      <c r="E390" s="101"/>
      <c r="F390" s="101"/>
      <c r="G390" s="101"/>
      <c r="H390" s="134"/>
      <c r="I390" s="134"/>
      <c r="K390" s="134"/>
      <c r="L390" s="134"/>
    </row>
    <row r="391" spans="1:12" ht="13.5">
      <c r="A391" s="105"/>
      <c r="B391" s="105"/>
      <c r="C391" s="101"/>
      <c r="D391" s="101"/>
      <c r="E391" s="101"/>
      <c r="F391" s="101"/>
      <c r="G391" s="101"/>
      <c r="H391" s="134"/>
      <c r="I391" s="134"/>
      <c r="K391" s="134"/>
      <c r="L391" s="134"/>
    </row>
    <row r="392" spans="1:12" ht="13.5">
      <c r="A392" s="105"/>
      <c r="B392" s="105"/>
      <c r="C392" s="101"/>
      <c r="D392" s="101"/>
      <c r="E392" s="101"/>
      <c r="F392" s="101"/>
      <c r="G392" s="101"/>
      <c r="H392" s="102"/>
      <c r="I392" s="102"/>
      <c r="K392" s="102"/>
      <c r="L392" s="102"/>
    </row>
    <row r="393" spans="1:12" ht="13.5">
      <c r="A393" s="105"/>
      <c r="B393" s="105"/>
      <c r="C393" s="101"/>
      <c r="D393" s="101"/>
      <c r="E393" s="101"/>
      <c r="F393" s="101"/>
      <c r="G393" s="101"/>
      <c r="H393" s="134"/>
      <c r="I393" s="134"/>
      <c r="K393" s="134"/>
      <c r="L393" s="134"/>
    </row>
    <row r="394" spans="1:12" ht="13.5">
      <c r="A394" s="105"/>
      <c r="B394" s="105"/>
      <c r="C394" s="101"/>
      <c r="D394" s="101"/>
      <c r="E394" s="101"/>
      <c r="F394" s="101"/>
      <c r="G394" s="101"/>
      <c r="H394" s="134"/>
      <c r="I394" s="134"/>
      <c r="K394" s="134"/>
      <c r="L394" s="134"/>
    </row>
    <row r="395" spans="1:12" ht="14.25">
      <c r="A395" s="103"/>
      <c r="B395" s="103"/>
      <c r="C395" s="101"/>
      <c r="D395" s="101"/>
      <c r="E395" s="101"/>
      <c r="F395" s="101"/>
      <c r="G395" s="101"/>
      <c r="H395" s="102"/>
      <c r="I395" s="102"/>
      <c r="K395" s="102"/>
      <c r="L395" s="102"/>
    </row>
    <row r="396" spans="1:12" ht="13.5">
      <c r="A396" s="104"/>
      <c r="B396" s="104"/>
      <c r="C396" s="101"/>
      <c r="D396" s="101"/>
      <c r="E396" s="101"/>
      <c r="F396" s="101"/>
      <c r="G396" s="101"/>
      <c r="H396" s="102"/>
      <c r="I396" s="102"/>
      <c r="K396" s="102"/>
      <c r="L396" s="102"/>
    </row>
    <row r="397" spans="1:12" ht="13.5">
      <c r="A397" s="105"/>
      <c r="B397" s="105"/>
      <c r="C397" s="101"/>
      <c r="D397" s="101"/>
      <c r="E397" s="101"/>
      <c r="F397" s="101"/>
      <c r="G397" s="101"/>
      <c r="H397" s="102"/>
      <c r="I397" s="102"/>
      <c r="K397" s="102"/>
      <c r="L397" s="102"/>
    </row>
    <row r="398" spans="1:12" ht="13.5">
      <c r="A398" s="105"/>
      <c r="B398" s="105"/>
      <c r="C398" s="101"/>
      <c r="D398" s="101"/>
      <c r="E398" s="101"/>
      <c r="F398" s="101"/>
      <c r="G398" s="101"/>
      <c r="H398" s="102"/>
      <c r="I398" s="102"/>
      <c r="K398" s="102"/>
      <c r="L398" s="102"/>
    </row>
    <row r="399" spans="1:12" ht="13.5">
      <c r="A399" s="105"/>
      <c r="B399" s="105"/>
      <c r="C399" s="101"/>
      <c r="D399" s="101"/>
      <c r="E399" s="101"/>
      <c r="F399" s="101"/>
      <c r="G399" s="101"/>
      <c r="H399" s="134"/>
      <c r="I399" s="134"/>
      <c r="K399" s="134"/>
      <c r="L399" s="134"/>
    </row>
    <row r="400" spans="1:12" ht="13.5">
      <c r="A400" s="105"/>
      <c r="B400" s="105"/>
      <c r="C400" s="101"/>
      <c r="D400" s="101"/>
      <c r="E400" s="101"/>
      <c r="F400" s="101"/>
      <c r="G400" s="101"/>
      <c r="H400" s="134"/>
      <c r="I400" s="134"/>
      <c r="K400" s="134"/>
      <c r="L400" s="134"/>
    </row>
    <row r="401" spans="1:12" ht="13.5">
      <c r="A401" s="105"/>
      <c r="B401" s="105"/>
      <c r="C401" s="101"/>
      <c r="D401" s="101"/>
      <c r="E401" s="101"/>
      <c r="F401" s="101"/>
      <c r="G401" s="101"/>
      <c r="H401" s="134"/>
      <c r="I401" s="134"/>
      <c r="K401" s="134"/>
      <c r="L401" s="134"/>
    </row>
    <row r="402" spans="1:12" ht="13.5">
      <c r="A402" s="105"/>
      <c r="B402" s="105"/>
      <c r="C402" s="101"/>
      <c r="D402" s="101"/>
      <c r="E402" s="101"/>
      <c r="F402" s="101"/>
      <c r="G402" s="101"/>
      <c r="H402" s="102"/>
      <c r="I402" s="102"/>
      <c r="K402" s="102"/>
      <c r="L402" s="102"/>
    </row>
    <row r="403" spans="1:12" ht="13.5">
      <c r="A403" s="105"/>
      <c r="B403" s="105"/>
      <c r="C403" s="101"/>
      <c r="D403" s="101"/>
      <c r="E403" s="101"/>
      <c r="F403" s="101"/>
      <c r="G403" s="101"/>
      <c r="H403" s="134"/>
      <c r="I403" s="134"/>
      <c r="K403" s="134"/>
      <c r="L403" s="134"/>
    </row>
    <row r="404" spans="1:12" ht="13.5">
      <c r="A404" s="105"/>
      <c r="B404" s="105"/>
      <c r="C404" s="101"/>
      <c r="D404" s="101"/>
      <c r="E404" s="101"/>
      <c r="F404" s="101"/>
      <c r="G404" s="101"/>
      <c r="H404" s="134"/>
      <c r="I404" s="134"/>
      <c r="K404" s="134"/>
      <c r="L404" s="134"/>
    </row>
    <row r="405" spans="1:12" ht="14.25">
      <c r="A405" s="103"/>
      <c r="B405" s="103"/>
      <c r="C405" s="101"/>
      <c r="D405" s="101"/>
      <c r="E405" s="101"/>
      <c r="F405" s="101"/>
      <c r="G405" s="101"/>
      <c r="H405" s="102"/>
      <c r="I405" s="102"/>
      <c r="K405" s="102"/>
      <c r="L405" s="102"/>
    </row>
    <row r="406" spans="1:12" ht="13.5">
      <c r="A406" s="104"/>
      <c r="B406" s="104"/>
      <c r="C406" s="101"/>
      <c r="D406" s="101"/>
      <c r="E406" s="101"/>
      <c r="F406" s="101"/>
      <c r="G406" s="101"/>
      <c r="H406" s="102"/>
      <c r="I406" s="102"/>
      <c r="K406" s="102"/>
      <c r="L406" s="102"/>
    </row>
    <row r="407" spans="1:12" ht="13.5">
      <c r="A407" s="105"/>
      <c r="B407" s="105"/>
      <c r="C407" s="101"/>
      <c r="D407" s="101"/>
      <c r="E407" s="101"/>
      <c r="F407" s="101"/>
      <c r="G407" s="101"/>
      <c r="H407" s="102"/>
      <c r="I407" s="102"/>
      <c r="K407" s="102"/>
      <c r="L407" s="102"/>
    </row>
    <row r="408" spans="1:12" ht="13.5">
      <c r="A408" s="105"/>
      <c r="B408" s="105"/>
      <c r="C408" s="101"/>
      <c r="D408" s="101"/>
      <c r="E408" s="101"/>
      <c r="F408" s="101"/>
      <c r="G408" s="101"/>
      <c r="H408" s="102"/>
      <c r="I408" s="102"/>
      <c r="K408" s="102"/>
      <c r="L408" s="102"/>
    </row>
    <row r="409" spans="1:12" ht="13.5">
      <c r="A409" s="105"/>
      <c r="B409" s="105"/>
      <c r="C409" s="101"/>
      <c r="D409" s="101"/>
      <c r="E409" s="101"/>
      <c r="F409" s="101"/>
      <c r="G409" s="101"/>
      <c r="H409" s="134"/>
      <c r="I409" s="134"/>
      <c r="K409" s="134"/>
      <c r="L409" s="134"/>
    </row>
    <row r="410" spans="1:12" ht="13.5">
      <c r="A410" s="105"/>
      <c r="B410" s="105"/>
      <c r="C410" s="101"/>
      <c r="D410" s="101"/>
      <c r="E410" s="101"/>
      <c r="F410" s="101"/>
      <c r="G410" s="101"/>
      <c r="H410" s="134"/>
      <c r="I410" s="134"/>
      <c r="K410" s="134"/>
      <c r="L410" s="134"/>
    </row>
    <row r="411" spans="1:12" ht="13.5">
      <c r="A411" s="105"/>
      <c r="B411" s="105"/>
      <c r="C411" s="101"/>
      <c r="D411" s="101"/>
      <c r="E411" s="101"/>
      <c r="F411" s="101"/>
      <c r="G411" s="101"/>
      <c r="H411" s="102"/>
      <c r="I411" s="102"/>
      <c r="K411" s="102"/>
      <c r="L411" s="102"/>
    </row>
    <row r="412" spans="1:12" ht="13.5">
      <c r="A412" s="105"/>
      <c r="B412" s="105"/>
      <c r="C412" s="101"/>
      <c r="D412" s="101"/>
      <c r="E412" s="101"/>
      <c r="F412" s="101"/>
      <c r="G412" s="101"/>
      <c r="H412" s="134"/>
      <c r="I412" s="134"/>
      <c r="K412" s="134"/>
      <c r="L412" s="134"/>
    </row>
    <row r="413" spans="1:12" ht="13.5">
      <c r="A413" s="105"/>
      <c r="B413" s="105"/>
      <c r="C413" s="101"/>
      <c r="D413" s="101"/>
      <c r="E413" s="101"/>
      <c r="F413" s="101"/>
      <c r="G413" s="101"/>
      <c r="H413" s="134"/>
      <c r="I413" s="134"/>
      <c r="K413" s="134"/>
      <c r="L413" s="134"/>
    </row>
    <row r="414" spans="1:12" ht="14.25">
      <c r="A414" s="103"/>
      <c r="B414" s="103"/>
      <c r="C414" s="101"/>
      <c r="D414" s="101"/>
      <c r="E414" s="101"/>
      <c r="F414" s="101"/>
      <c r="G414" s="101"/>
      <c r="H414" s="102"/>
      <c r="I414" s="102"/>
      <c r="K414" s="102"/>
      <c r="L414" s="102"/>
    </row>
    <row r="415" spans="1:12" ht="13.5">
      <c r="A415" s="104"/>
      <c r="B415" s="104"/>
      <c r="C415" s="101"/>
      <c r="D415" s="101"/>
      <c r="E415" s="101"/>
      <c r="F415" s="101"/>
      <c r="G415" s="101"/>
      <c r="H415" s="102"/>
      <c r="I415" s="102"/>
      <c r="K415" s="102"/>
      <c r="L415" s="102"/>
    </row>
    <row r="416" spans="1:12" ht="13.5">
      <c r="A416" s="105"/>
      <c r="B416" s="105"/>
      <c r="C416" s="101"/>
      <c r="D416" s="101"/>
      <c r="E416" s="101"/>
      <c r="F416" s="101"/>
      <c r="G416" s="101"/>
      <c r="H416" s="102"/>
      <c r="I416" s="102"/>
      <c r="K416" s="102"/>
      <c r="L416" s="102"/>
    </row>
    <row r="417" spans="1:12" ht="13.5">
      <c r="A417" s="105"/>
      <c r="B417" s="105"/>
      <c r="C417" s="101"/>
      <c r="D417" s="101"/>
      <c r="E417" s="101"/>
      <c r="F417" s="101"/>
      <c r="G417" s="101"/>
      <c r="H417" s="102"/>
      <c r="I417" s="102"/>
      <c r="K417" s="102"/>
      <c r="L417" s="102"/>
    </row>
    <row r="418" spans="1:12" ht="13.5">
      <c r="A418" s="105"/>
      <c r="B418" s="105"/>
      <c r="C418" s="101"/>
      <c r="D418" s="101"/>
      <c r="E418" s="101"/>
      <c r="F418" s="101"/>
      <c r="G418" s="101"/>
      <c r="H418" s="134"/>
      <c r="I418" s="134"/>
      <c r="K418" s="134"/>
      <c r="L418" s="134"/>
    </row>
    <row r="419" spans="1:12" ht="13.5">
      <c r="A419" s="105"/>
      <c r="B419" s="105"/>
      <c r="C419" s="101"/>
      <c r="D419" s="101"/>
      <c r="E419" s="101"/>
      <c r="F419" s="101"/>
      <c r="G419" s="101"/>
      <c r="H419" s="134"/>
      <c r="I419" s="134"/>
      <c r="K419" s="134"/>
      <c r="L419" s="134"/>
    </row>
    <row r="420" spans="1:12" ht="13.5">
      <c r="A420" s="105"/>
      <c r="B420" s="105"/>
      <c r="C420" s="101"/>
      <c r="D420" s="101"/>
      <c r="E420" s="101"/>
      <c r="F420" s="101"/>
      <c r="G420" s="101"/>
      <c r="H420" s="102"/>
      <c r="I420" s="102"/>
      <c r="K420" s="102"/>
      <c r="L420" s="102"/>
    </row>
    <row r="421" spans="1:12" ht="13.5">
      <c r="A421" s="105"/>
      <c r="B421" s="105"/>
      <c r="C421" s="101"/>
      <c r="D421" s="101"/>
      <c r="E421" s="101"/>
      <c r="F421" s="101"/>
      <c r="G421" s="101"/>
      <c r="H421" s="134"/>
      <c r="I421" s="134"/>
      <c r="K421" s="134"/>
      <c r="L421" s="134"/>
    </row>
    <row r="422" spans="1:12" ht="13.5">
      <c r="A422" s="105"/>
      <c r="B422" s="105"/>
      <c r="C422" s="101"/>
      <c r="D422" s="101"/>
      <c r="E422" s="101"/>
      <c r="F422" s="101"/>
      <c r="G422" s="101"/>
      <c r="H422" s="134"/>
      <c r="I422" s="134"/>
      <c r="K422" s="134"/>
      <c r="L422" s="134"/>
    </row>
    <row r="423" spans="1:12" ht="13.5">
      <c r="A423" s="138"/>
      <c r="B423" s="138"/>
      <c r="C423" s="135"/>
      <c r="D423" s="135"/>
      <c r="E423" s="135"/>
      <c r="F423" s="135"/>
      <c r="G423" s="135"/>
      <c r="H423" s="139"/>
      <c r="I423" s="139"/>
      <c r="K423" s="139"/>
      <c r="L423" s="139"/>
    </row>
    <row r="424" spans="1:12" ht="13.5">
      <c r="A424" s="105"/>
      <c r="B424" s="105"/>
      <c r="C424" s="101"/>
      <c r="D424" s="101"/>
      <c r="E424" s="101"/>
      <c r="F424" s="101"/>
      <c r="G424" s="101"/>
      <c r="H424" s="102"/>
      <c r="I424" s="102"/>
      <c r="K424" s="102"/>
      <c r="L424" s="102"/>
    </row>
    <row r="425" spans="1:12" ht="13.5">
      <c r="A425" s="105"/>
      <c r="B425" s="105"/>
      <c r="C425" s="101"/>
      <c r="D425" s="101"/>
      <c r="E425" s="101"/>
      <c r="F425" s="101"/>
      <c r="G425" s="101"/>
      <c r="H425" s="102"/>
      <c r="I425" s="102"/>
      <c r="K425" s="102"/>
      <c r="L425" s="102"/>
    </row>
    <row r="426" spans="1:12" ht="13.5">
      <c r="A426" s="105"/>
      <c r="B426" s="105"/>
      <c r="C426" s="101"/>
      <c r="D426" s="101"/>
      <c r="E426" s="101"/>
      <c r="F426" s="101"/>
      <c r="G426" s="101"/>
      <c r="H426" s="102"/>
      <c r="I426" s="102"/>
      <c r="K426" s="102"/>
      <c r="L426" s="102"/>
    </row>
    <row r="427" spans="1:12" ht="13.5">
      <c r="A427" s="105"/>
      <c r="B427" s="105"/>
      <c r="C427" s="101"/>
      <c r="D427" s="101"/>
      <c r="E427" s="101"/>
      <c r="F427" s="101"/>
      <c r="G427" s="101"/>
      <c r="H427" s="134"/>
      <c r="I427" s="134"/>
      <c r="K427" s="134"/>
      <c r="L427" s="134"/>
    </row>
    <row r="428" spans="1:12" ht="13.5">
      <c r="A428" s="105"/>
      <c r="B428" s="105"/>
      <c r="C428" s="101"/>
      <c r="D428" s="101"/>
      <c r="E428" s="101"/>
      <c r="F428" s="101"/>
      <c r="G428" s="101"/>
      <c r="H428" s="134"/>
      <c r="I428" s="134"/>
      <c r="K428" s="134"/>
      <c r="L428" s="134"/>
    </row>
    <row r="429" spans="1:12" ht="13.5">
      <c r="A429" s="105"/>
      <c r="B429" s="105"/>
      <c r="C429" s="101"/>
      <c r="D429" s="101"/>
      <c r="E429" s="101"/>
      <c r="F429" s="101"/>
      <c r="G429" s="101"/>
      <c r="H429" s="134"/>
      <c r="I429" s="134"/>
      <c r="K429" s="134"/>
      <c r="L429" s="134"/>
    </row>
    <row r="430" spans="1:12" ht="13.5">
      <c r="A430" s="105"/>
      <c r="B430" s="105"/>
      <c r="C430" s="101"/>
      <c r="D430" s="101"/>
      <c r="E430" s="101"/>
      <c r="F430" s="101"/>
      <c r="G430" s="101"/>
      <c r="H430" s="134"/>
      <c r="I430" s="134"/>
      <c r="K430" s="134"/>
      <c r="L430" s="134"/>
    </row>
    <row r="431" spans="1:12" ht="13.5">
      <c r="A431" s="105"/>
      <c r="B431" s="105"/>
      <c r="C431" s="101"/>
      <c r="D431" s="101"/>
      <c r="E431" s="101"/>
      <c r="F431" s="101"/>
      <c r="G431" s="101"/>
      <c r="H431" s="102"/>
      <c r="I431" s="102"/>
      <c r="K431" s="102"/>
      <c r="L431" s="102"/>
    </row>
    <row r="432" spans="1:12" ht="13.5">
      <c r="A432" s="105"/>
      <c r="B432" s="105"/>
      <c r="C432" s="101"/>
      <c r="D432" s="101"/>
      <c r="E432" s="101"/>
      <c r="F432" s="101"/>
      <c r="G432" s="101"/>
      <c r="H432" s="134"/>
      <c r="I432" s="134"/>
      <c r="K432" s="134"/>
      <c r="L432" s="134"/>
    </row>
    <row r="433" spans="1:12" ht="13.5">
      <c r="A433" s="105"/>
      <c r="B433" s="105"/>
      <c r="C433" s="101"/>
      <c r="D433" s="101"/>
      <c r="E433" s="101"/>
      <c r="F433" s="101"/>
      <c r="G433" s="101"/>
      <c r="H433" s="134"/>
      <c r="I433" s="134"/>
      <c r="K433" s="134"/>
      <c r="L433" s="134"/>
    </row>
    <row r="434" spans="1:12" ht="13.5">
      <c r="A434" s="104"/>
      <c r="B434" s="104"/>
      <c r="C434" s="101"/>
      <c r="D434" s="101"/>
      <c r="E434" s="101"/>
      <c r="F434" s="106"/>
      <c r="G434" s="101"/>
      <c r="H434" s="102"/>
      <c r="I434" s="102"/>
      <c r="K434" s="102"/>
      <c r="L434" s="102"/>
    </row>
    <row r="435" spans="1:12" ht="14.25">
      <c r="A435" s="103"/>
      <c r="B435" s="103"/>
      <c r="C435" s="101"/>
      <c r="D435" s="101"/>
      <c r="E435" s="101"/>
      <c r="F435" s="106"/>
      <c r="G435" s="101"/>
      <c r="H435" s="102"/>
      <c r="I435" s="102"/>
      <c r="K435" s="102"/>
      <c r="L435" s="102"/>
    </row>
    <row r="436" spans="1:12" ht="13.5">
      <c r="A436" s="105"/>
      <c r="B436" s="105"/>
      <c r="C436" s="101"/>
      <c r="D436" s="101"/>
      <c r="E436" s="101"/>
      <c r="F436" s="106"/>
      <c r="G436" s="101"/>
      <c r="H436" s="102"/>
      <c r="I436" s="102"/>
      <c r="K436" s="102"/>
      <c r="L436" s="102"/>
    </row>
    <row r="437" spans="1:12" ht="13.5">
      <c r="A437" s="105"/>
      <c r="B437" s="105"/>
      <c r="C437" s="101"/>
      <c r="D437" s="101"/>
      <c r="E437" s="101"/>
      <c r="F437" s="106"/>
      <c r="G437" s="101"/>
      <c r="H437" s="102"/>
      <c r="I437" s="102"/>
      <c r="K437" s="102"/>
      <c r="L437" s="102"/>
    </row>
    <row r="438" spans="1:12" ht="13.5">
      <c r="A438" s="105"/>
      <c r="B438" s="105"/>
      <c r="C438" s="101"/>
      <c r="D438" s="101"/>
      <c r="E438" s="101"/>
      <c r="F438" s="106"/>
      <c r="G438" s="101"/>
      <c r="H438" s="134"/>
      <c r="I438" s="134"/>
      <c r="K438" s="134"/>
      <c r="L438" s="134"/>
    </row>
    <row r="439" spans="1:12" ht="13.5">
      <c r="A439" s="105"/>
      <c r="B439" s="105"/>
      <c r="C439" s="101"/>
      <c r="D439" s="101"/>
      <c r="E439" s="101"/>
      <c r="F439" s="106"/>
      <c r="G439" s="101"/>
      <c r="H439" s="134"/>
      <c r="I439" s="134"/>
      <c r="K439" s="134"/>
      <c r="L439" s="134"/>
    </row>
    <row r="440" spans="1:12" ht="13.5">
      <c r="A440" s="105"/>
      <c r="B440" s="105"/>
      <c r="C440" s="101"/>
      <c r="D440" s="101"/>
      <c r="E440" s="101"/>
      <c r="F440" s="106"/>
      <c r="G440" s="101"/>
      <c r="H440" s="134"/>
      <c r="I440" s="134"/>
      <c r="K440" s="134"/>
      <c r="L440" s="134"/>
    </row>
    <row r="441" spans="1:12" ht="13.5">
      <c r="A441" s="105"/>
      <c r="B441" s="105"/>
      <c r="C441" s="101"/>
      <c r="D441" s="101"/>
      <c r="E441" s="101"/>
      <c r="F441" s="106"/>
      <c r="G441" s="101"/>
      <c r="H441" s="102"/>
      <c r="I441" s="102"/>
      <c r="K441" s="102"/>
      <c r="L441" s="102"/>
    </row>
    <row r="442" spans="1:12" ht="13.5">
      <c r="A442" s="105"/>
      <c r="B442" s="105"/>
      <c r="C442" s="101"/>
      <c r="D442" s="101"/>
      <c r="E442" s="101"/>
      <c r="F442" s="106"/>
      <c r="G442" s="101"/>
      <c r="H442" s="134"/>
      <c r="I442" s="134"/>
      <c r="K442" s="134"/>
      <c r="L442" s="134"/>
    </row>
    <row r="443" spans="1:12" ht="13.5">
      <c r="A443" s="105"/>
      <c r="B443" s="105"/>
      <c r="C443" s="101"/>
      <c r="D443" s="101"/>
      <c r="E443" s="101"/>
      <c r="F443" s="106"/>
      <c r="G443" s="101"/>
      <c r="H443" s="134"/>
      <c r="I443" s="134"/>
      <c r="K443" s="134"/>
      <c r="L443" s="134"/>
    </row>
    <row r="444" spans="1:12" ht="13.5">
      <c r="A444" s="100"/>
      <c r="B444" s="100"/>
      <c r="C444" s="135"/>
      <c r="D444" s="135"/>
      <c r="E444" s="135"/>
      <c r="F444" s="135"/>
      <c r="G444" s="135"/>
      <c r="H444" s="139"/>
      <c r="I444" s="139"/>
      <c r="K444" s="139"/>
      <c r="L444" s="139"/>
    </row>
    <row r="445" spans="1:12" ht="13.5">
      <c r="A445" s="138"/>
      <c r="B445" s="138"/>
      <c r="C445" s="101"/>
      <c r="D445" s="101"/>
      <c r="E445" s="101"/>
      <c r="F445" s="101"/>
      <c r="G445" s="101"/>
      <c r="H445" s="102"/>
      <c r="I445" s="102"/>
      <c r="K445" s="102"/>
      <c r="L445" s="102"/>
    </row>
    <row r="446" spans="1:12" ht="13.5">
      <c r="A446" s="104"/>
      <c r="B446" s="104"/>
      <c r="C446" s="101"/>
      <c r="D446" s="101"/>
      <c r="E446" s="101"/>
      <c r="F446" s="101"/>
      <c r="G446" s="101"/>
      <c r="H446" s="102"/>
      <c r="I446" s="102"/>
      <c r="K446" s="102"/>
      <c r="L446" s="102"/>
    </row>
    <row r="447" spans="1:12" ht="14.25">
      <c r="A447" s="103"/>
      <c r="B447" s="103"/>
      <c r="C447" s="101"/>
      <c r="D447" s="101"/>
      <c r="E447" s="101"/>
      <c r="F447" s="101"/>
      <c r="G447" s="101"/>
      <c r="H447" s="102"/>
      <c r="I447" s="102"/>
      <c r="K447" s="102"/>
      <c r="L447" s="102"/>
    </row>
    <row r="448" spans="1:12" ht="13.5">
      <c r="A448" s="104"/>
      <c r="B448" s="104"/>
      <c r="C448" s="101"/>
      <c r="D448" s="101"/>
      <c r="E448" s="101"/>
      <c r="F448" s="101"/>
      <c r="G448" s="101"/>
      <c r="H448" s="102"/>
      <c r="I448" s="102"/>
      <c r="K448" s="102"/>
      <c r="L448" s="102"/>
    </row>
    <row r="449" spans="1:12" ht="13.5">
      <c r="A449" s="138"/>
      <c r="B449" s="138"/>
      <c r="C449" s="135"/>
      <c r="D449" s="135"/>
      <c r="E449" s="135"/>
      <c r="F449" s="135"/>
      <c r="G449" s="135"/>
      <c r="H449" s="139"/>
      <c r="I449" s="139"/>
      <c r="K449" s="139"/>
      <c r="L449" s="139"/>
    </row>
    <row r="450" spans="1:12" ht="13.5">
      <c r="A450" s="105"/>
      <c r="B450" s="105"/>
      <c r="C450" s="101"/>
      <c r="D450" s="101"/>
      <c r="E450" s="101"/>
      <c r="F450" s="101"/>
      <c r="G450" s="101"/>
      <c r="H450" s="102"/>
      <c r="I450" s="102"/>
      <c r="K450" s="102"/>
      <c r="L450" s="102"/>
    </row>
    <row r="451" spans="1:12" ht="13.5">
      <c r="A451" s="105"/>
      <c r="B451" s="105"/>
      <c r="C451" s="101"/>
      <c r="D451" s="101"/>
      <c r="E451" s="101"/>
      <c r="F451" s="101"/>
      <c r="G451" s="101"/>
      <c r="H451" s="134"/>
      <c r="I451" s="134"/>
      <c r="K451" s="134"/>
      <c r="L451" s="134"/>
    </row>
    <row r="452" spans="1:12" ht="13.5">
      <c r="A452" s="138"/>
      <c r="B452" s="138"/>
      <c r="C452" s="135"/>
      <c r="D452" s="135"/>
      <c r="E452" s="135"/>
      <c r="F452" s="135"/>
      <c r="G452" s="135"/>
      <c r="H452" s="139"/>
      <c r="I452" s="139"/>
      <c r="K452" s="139"/>
      <c r="L452" s="139"/>
    </row>
    <row r="453" spans="1:12" ht="14.25">
      <c r="A453" s="103"/>
      <c r="B453" s="103"/>
      <c r="C453" s="135"/>
      <c r="D453" s="135"/>
      <c r="E453" s="135"/>
      <c r="F453" s="135"/>
      <c r="G453" s="135"/>
      <c r="H453" s="139"/>
      <c r="I453" s="139"/>
      <c r="K453" s="139"/>
      <c r="L453" s="139"/>
    </row>
    <row r="454" spans="1:12" ht="14.25">
      <c r="A454" s="103"/>
      <c r="B454" s="103"/>
      <c r="C454" s="135"/>
      <c r="D454" s="135"/>
      <c r="E454" s="135"/>
      <c r="F454" s="135"/>
      <c r="G454" s="135"/>
      <c r="H454" s="139"/>
      <c r="I454" s="139"/>
      <c r="K454" s="139"/>
      <c r="L454" s="139"/>
    </row>
    <row r="455" spans="1:12" ht="14.25">
      <c r="A455" s="103"/>
      <c r="B455" s="103"/>
      <c r="C455" s="101"/>
      <c r="D455" s="101"/>
      <c r="E455" s="101"/>
      <c r="F455" s="101"/>
      <c r="G455" s="101"/>
      <c r="H455" s="102"/>
      <c r="I455" s="102"/>
      <c r="K455" s="102"/>
      <c r="L455" s="102"/>
    </row>
    <row r="456" spans="1:12" ht="13.5">
      <c r="A456" s="133"/>
      <c r="B456" s="133"/>
      <c r="C456" s="101"/>
      <c r="D456" s="101"/>
      <c r="E456" s="101"/>
      <c r="F456" s="101"/>
      <c r="G456" s="101"/>
      <c r="H456" s="102"/>
      <c r="I456" s="102"/>
      <c r="K456" s="102"/>
      <c r="L456" s="102"/>
    </row>
    <row r="457" spans="1:12" ht="13.5">
      <c r="A457" s="105"/>
      <c r="B457" s="105"/>
      <c r="C457" s="101"/>
      <c r="D457" s="101"/>
      <c r="E457" s="101"/>
      <c r="F457" s="101"/>
      <c r="G457" s="101"/>
      <c r="H457" s="102"/>
      <c r="I457" s="102"/>
      <c r="K457" s="102"/>
      <c r="L457" s="102"/>
    </row>
    <row r="458" spans="1:12" ht="13.5">
      <c r="A458" s="105"/>
      <c r="B458" s="105"/>
      <c r="C458" s="101"/>
      <c r="D458" s="101"/>
      <c r="E458" s="101"/>
      <c r="F458" s="101"/>
      <c r="G458" s="101"/>
      <c r="H458" s="102"/>
      <c r="I458" s="102"/>
      <c r="K458" s="102"/>
      <c r="L458" s="102"/>
    </row>
    <row r="459" spans="1:12" ht="13.5">
      <c r="A459" s="105"/>
      <c r="B459" s="105"/>
      <c r="C459" s="101"/>
      <c r="D459" s="101"/>
      <c r="E459" s="101"/>
      <c r="F459" s="101"/>
      <c r="G459" s="101"/>
      <c r="H459" s="102"/>
      <c r="I459" s="102"/>
      <c r="K459" s="102"/>
      <c r="L459" s="102"/>
    </row>
    <row r="460" spans="1:12" ht="13.5">
      <c r="A460" s="105"/>
      <c r="B460" s="105"/>
      <c r="C460" s="101"/>
      <c r="D460" s="101"/>
      <c r="E460" s="101"/>
      <c r="F460" s="101"/>
      <c r="G460" s="101"/>
      <c r="H460" s="102"/>
      <c r="I460" s="102"/>
      <c r="K460" s="102"/>
      <c r="L460" s="102"/>
    </row>
    <row r="461" spans="1:12" ht="13.5">
      <c r="A461" s="105"/>
      <c r="B461" s="105"/>
      <c r="C461" s="101"/>
      <c r="D461" s="101"/>
      <c r="E461" s="101"/>
      <c r="F461" s="101"/>
      <c r="G461" s="101"/>
      <c r="H461" s="102"/>
      <c r="I461" s="102"/>
      <c r="K461" s="102"/>
      <c r="L461" s="102"/>
    </row>
    <row r="462" spans="1:12" ht="13.5">
      <c r="A462" s="105"/>
      <c r="B462" s="105"/>
      <c r="C462" s="101"/>
      <c r="D462" s="101"/>
      <c r="E462" s="101"/>
      <c r="F462" s="101"/>
      <c r="G462" s="101"/>
      <c r="H462" s="102"/>
      <c r="I462" s="102"/>
      <c r="K462" s="102"/>
      <c r="L462" s="102"/>
    </row>
    <row r="463" spans="1:12" ht="13.5">
      <c r="A463" s="105"/>
      <c r="B463" s="105"/>
      <c r="C463" s="101"/>
      <c r="D463" s="101"/>
      <c r="E463" s="101"/>
      <c r="F463" s="101"/>
      <c r="G463" s="101"/>
      <c r="H463" s="102"/>
      <c r="I463" s="102"/>
      <c r="K463" s="102"/>
      <c r="L463" s="102"/>
    </row>
    <row r="464" spans="1:12" ht="13.5">
      <c r="A464" s="105"/>
      <c r="B464" s="105"/>
      <c r="C464" s="101"/>
      <c r="D464" s="101"/>
      <c r="E464" s="101"/>
      <c r="F464" s="101"/>
      <c r="G464" s="101"/>
      <c r="H464" s="102"/>
      <c r="I464" s="102"/>
      <c r="K464" s="102"/>
      <c r="L464" s="102"/>
    </row>
    <row r="465" spans="1:12" ht="13.5">
      <c r="A465" s="105"/>
      <c r="B465" s="105"/>
      <c r="C465" s="101"/>
      <c r="D465" s="101"/>
      <c r="E465" s="101"/>
      <c r="F465" s="101"/>
      <c r="G465" s="101"/>
      <c r="H465" s="102"/>
      <c r="I465" s="102"/>
      <c r="K465" s="102"/>
      <c r="L465" s="102"/>
    </row>
    <row r="466" spans="1:12" ht="13.5">
      <c r="A466" s="105"/>
      <c r="B466" s="105"/>
      <c r="C466" s="101"/>
      <c r="D466" s="101"/>
      <c r="E466" s="101"/>
      <c r="F466" s="101"/>
      <c r="G466" s="101"/>
      <c r="H466" s="102"/>
      <c r="I466" s="102"/>
      <c r="K466" s="102"/>
      <c r="L466" s="102"/>
    </row>
    <row r="467" spans="1:12" ht="13.5">
      <c r="A467" s="105"/>
      <c r="B467" s="105"/>
      <c r="C467" s="101"/>
      <c r="D467" s="101"/>
      <c r="E467" s="101"/>
      <c r="F467" s="101"/>
      <c r="G467" s="101"/>
      <c r="H467" s="102"/>
      <c r="I467" s="102"/>
      <c r="K467" s="102"/>
      <c r="L467" s="102"/>
    </row>
    <row r="468" spans="1:12" ht="13.5">
      <c r="A468" s="105"/>
      <c r="B468" s="105"/>
      <c r="C468" s="101"/>
      <c r="D468" s="101"/>
      <c r="E468" s="101"/>
      <c r="F468" s="101"/>
      <c r="G468" s="101"/>
      <c r="H468" s="102"/>
      <c r="I468" s="102"/>
      <c r="K468" s="102"/>
      <c r="L468" s="102"/>
    </row>
    <row r="469" spans="1:12" ht="13.5">
      <c r="A469" s="105"/>
      <c r="B469" s="105"/>
      <c r="C469" s="101"/>
      <c r="D469" s="101"/>
      <c r="E469" s="101"/>
      <c r="F469" s="101"/>
      <c r="G469" s="101"/>
      <c r="H469" s="102"/>
      <c r="I469" s="102"/>
      <c r="K469" s="102"/>
      <c r="L469" s="102"/>
    </row>
    <row r="470" spans="1:12" ht="13.5">
      <c r="A470" s="105"/>
      <c r="B470" s="105"/>
      <c r="C470" s="101"/>
      <c r="D470" s="101"/>
      <c r="E470" s="101"/>
      <c r="F470" s="101"/>
      <c r="G470" s="101"/>
      <c r="H470" s="102"/>
      <c r="I470" s="102"/>
      <c r="K470" s="102"/>
      <c r="L470" s="102"/>
    </row>
    <row r="471" spans="1:12" ht="13.5">
      <c r="A471" s="105"/>
      <c r="B471" s="105"/>
      <c r="C471" s="101"/>
      <c r="D471" s="101"/>
      <c r="E471" s="101"/>
      <c r="F471" s="101"/>
      <c r="G471" s="101"/>
      <c r="H471" s="102"/>
      <c r="I471" s="102"/>
      <c r="K471" s="102"/>
      <c r="L471" s="102"/>
    </row>
    <row r="472" spans="1:12" ht="13.5">
      <c r="A472" s="105"/>
      <c r="B472" s="105"/>
      <c r="C472" s="101"/>
      <c r="D472" s="101"/>
      <c r="E472" s="101"/>
      <c r="F472" s="101"/>
      <c r="G472" s="101"/>
      <c r="H472" s="102"/>
      <c r="I472" s="102"/>
      <c r="K472" s="102"/>
      <c r="L472" s="102"/>
    </row>
    <row r="473" spans="1:12" ht="13.5">
      <c r="A473" s="105"/>
      <c r="B473" s="105"/>
      <c r="C473" s="101"/>
      <c r="D473" s="101"/>
      <c r="E473" s="101"/>
      <c r="F473" s="101"/>
      <c r="G473" s="101"/>
      <c r="H473" s="102"/>
      <c r="I473" s="102"/>
      <c r="K473" s="102"/>
      <c r="L473" s="102"/>
    </row>
    <row r="474" spans="1:12" ht="14.25">
      <c r="A474" s="103"/>
      <c r="B474" s="103"/>
      <c r="C474" s="135"/>
      <c r="D474" s="135"/>
      <c r="E474" s="135"/>
      <c r="F474" s="135"/>
      <c r="G474" s="135"/>
      <c r="H474" s="139"/>
      <c r="I474" s="139"/>
      <c r="K474" s="139"/>
      <c r="L474" s="139"/>
    </row>
    <row r="475" spans="1:12" ht="13.5">
      <c r="A475" s="104"/>
      <c r="B475" s="104"/>
      <c r="C475" s="101"/>
      <c r="D475" s="101"/>
      <c r="E475" s="101"/>
      <c r="F475" s="101"/>
      <c r="G475" s="101"/>
      <c r="H475" s="102"/>
      <c r="I475" s="102"/>
      <c r="K475" s="102"/>
      <c r="L475" s="102"/>
    </row>
    <row r="476" spans="1:12" ht="13.5">
      <c r="A476" s="105"/>
      <c r="B476" s="105"/>
      <c r="C476" s="101"/>
      <c r="D476" s="101"/>
      <c r="E476" s="101"/>
      <c r="F476" s="101"/>
      <c r="G476" s="101"/>
      <c r="H476" s="102"/>
      <c r="I476" s="102"/>
      <c r="K476" s="102"/>
      <c r="L476" s="102"/>
    </row>
    <row r="477" spans="1:12" ht="13.5">
      <c r="A477" s="105"/>
      <c r="B477" s="105"/>
      <c r="C477" s="101"/>
      <c r="D477" s="101"/>
      <c r="E477" s="101"/>
      <c r="F477" s="101"/>
      <c r="G477" s="101"/>
      <c r="H477" s="102"/>
      <c r="I477" s="102"/>
      <c r="K477" s="102"/>
      <c r="L477" s="102"/>
    </row>
    <row r="478" spans="1:12" ht="13.5">
      <c r="A478" s="138"/>
      <c r="B478" s="138"/>
      <c r="C478" s="135"/>
      <c r="D478" s="135"/>
      <c r="E478" s="135"/>
      <c r="F478" s="135"/>
      <c r="G478" s="135"/>
      <c r="H478" s="136"/>
      <c r="I478" s="136"/>
      <c r="K478" s="136"/>
      <c r="L478" s="136"/>
    </row>
    <row r="479" spans="1:12" ht="14.25">
      <c r="A479" s="103"/>
      <c r="B479" s="103"/>
      <c r="C479" s="101"/>
      <c r="D479" s="101"/>
      <c r="E479" s="101"/>
      <c r="F479" s="101"/>
      <c r="G479" s="101"/>
      <c r="H479" s="134"/>
      <c r="I479" s="134"/>
      <c r="K479" s="134"/>
      <c r="L479" s="134"/>
    </row>
    <row r="480" spans="1:12" ht="13.5">
      <c r="A480" s="105"/>
      <c r="B480" s="105"/>
      <c r="C480" s="101"/>
      <c r="D480" s="101"/>
      <c r="E480" s="101"/>
      <c r="F480" s="101"/>
      <c r="G480" s="101"/>
      <c r="H480" s="134"/>
      <c r="I480" s="134"/>
      <c r="K480" s="134"/>
      <c r="L480" s="134"/>
    </row>
    <row r="481" spans="1:12" ht="13.5">
      <c r="A481" s="133"/>
      <c r="B481" s="133"/>
      <c r="C481" s="101"/>
      <c r="D481" s="101"/>
      <c r="E481" s="101"/>
      <c r="F481" s="101"/>
      <c r="G481" s="101"/>
      <c r="H481" s="134"/>
      <c r="I481" s="134"/>
      <c r="K481" s="134"/>
      <c r="L481" s="134"/>
    </row>
    <row r="482" spans="1:12" ht="13.5">
      <c r="A482" s="133"/>
      <c r="B482" s="133"/>
      <c r="C482" s="101"/>
      <c r="D482" s="101"/>
      <c r="E482" s="101"/>
      <c r="F482" s="101"/>
      <c r="G482" s="101"/>
      <c r="H482" s="134"/>
      <c r="I482" s="134"/>
      <c r="K482" s="134"/>
      <c r="L482" s="134"/>
    </row>
    <row r="483" spans="1:12" ht="13.5">
      <c r="A483" s="133"/>
      <c r="B483" s="133"/>
      <c r="C483" s="101"/>
      <c r="D483" s="101"/>
      <c r="E483" s="101"/>
      <c r="F483" s="101"/>
      <c r="G483" s="101"/>
      <c r="H483" s="134"/>
      <c r="I483" s="134"/>
      <c r="K483" s="134"/>
      <c r="L483" s="134"/>
    </row>
    <row r="484" spans="1:12" ht="13.5">
      <c r="A484" s="133"/>
      <c r="B484" s="133"/>
      <c r="C484" s="101"/>
      <c r="D484" s="101"/>
      <c r="E484" s="101"/>
      <c r="F484" s="101"/>
      <c r="G484" s="101"/>
      <c r="H484" s="134"/>
      <c r="I484" s="134"/>
      <c r="K484" s="134"/>
      <c r="L484" s="134"/>
    </row>
    <row r="485" spans="1:12" s="6" customFormat="1" ht="13.5">
      <c r="A485" s="145"/>
      <c r="B485" s="145"/>
      <c r="C485" s="101"/>
      <c r="D485" s="146"/>
      <c r="E485" s="146"/>
      <c r="F485" s="146"/>
      <c r="G485" s="101"/>
      <c r="H485" s="147"/>
      <c r="I485" s="147"/>
      <c r="K485" s="147"/>
      <c r="L485" s="147"/>
    </row>
    <row r="486" spans="1:12" s="6" customFormat="1" ht="13.5">
      <c r="A486" s="145"/>
      <c r="B486" s="145"/>
      <c r="C486" s="101"/>
      <c r="D486" s="146"/>
      <c r="E486" s="146"/>
      <c r="F486" s="146"/>
      <c r="G486" s="101"/>
      <c r="H486" s="147"/>
      <c r="I486" s="147"/>
      <c r="K486" s="147"/>
      <c r="L486" s="147"/>
    </row>
    <row r="487" spans="1:12" s="6" customFormat="1" ht="13.5">
      <c r="A487" s="148"/>
      <c r="B487" s="148"/>
      <c r="C487" s="101"/>
      <c r="D487" s="146"/>
      <c r="E487" s="146"/>
      <c r="F487" s="146"/>
      <c r="G487" s="101"/>
      <c r="H487" s="147"/>
      <c r="I487" s="147"/>
      <c r="K487" s="147"/>
      <c r="L487" s="147"/>
    </row>
    <row r="488" spans="1:12" s="6" customFormat="1" ht="13.5">
      <c r="A488" s="148"/>
      <c r="B488" s="148"/>
      <c r="C488" s="101"/>
      <c r="D488" s="146"/>
      <c r="E488" s="146"/>
      <c r="F488" s="146"/>
      <c r="G488" s="101"/>
      <c r="H488" s="147"/>
      <c r="I488" s="147"/>
      <c r="K488" s="147"/>
      <c r="L488" s="147"/>
    </row>
    <row r="489" spans="1:12" s="6" customFormat="1" ht="13.5">
      <c r="A489" s="149"/>
      <c r="B489" s="149"/>
      <c r="C489" s="101"/>
      <c r="D489" s="146"/>
      <c r="E489" s="146"/>
      <c r="F489" s="146"/>
      <c r="G489" s="101"/>
      <c r="H489" s="147"/>
      <c r="I489" s="147"/>
      <c r="K489" s="147"/>
      <c r="L489" s="147"/>
    </row>
    <row r="490" spans="1:12" s="6" customFormat="1" ht="13.5">
      <c r="A490" s="149"/>
      <c r="B490" s="149"/>
      <c r="C490" s="101"/>
      <c r="D490" s="146"/>
      <c r="E490" s="146"/>
      <c r="F490" s="146"/>
      <c r="G490" s="101"/>
      <c r="H490" s="147"/>
      <c r="I490" s="147"/>
      <c r="K490" s="147"/>
      <c r="L490" s="147"/>
    </row>
    <row r="491" spans="1:12" s="6" customFormat="1" ht="13.5">
      <c r="A491" s="150"/>
      <c r="B491" s="150"/>
      <c r="C491" s="101"/>
      <c r="D491" s="146"/>
      <c r="E491" s="146"/>
      <c r="F491" s="146"/>
      <c r="G491" s="101"/>
      <c r="H491" s="151"/>
      <c r="I491" s="151"/>
      <c r="K491" s="151"/>
      <c r="L491" s="151"/>
    </row>
    <row r="492" spans="1:12" s="6" customFormat="1" ht="13.5">
      <c r="A492" s="149"/>
      <c r="B492" s="149"/>
      <c r="C492" s="101"/>
      <c r="D492" s="146"/>
      <c r="E492" s="146"/>
      <c r="F492" s="146"/>
      <c r="G492" s="101"/>
      <c r="H492" s="151"/>
      <c r="I492" s="151"/>
      <c r="K492" s="151"/>
      <c r="L492" s="151"/>
    </row>
    <row r="493" spans="1:12" s="6" customFormat="1" ht="13.5">
      <c r="A493" s="149"/>
      <c r="B493" s="149"/>
      <c r="C493" s="101"/>
      <c r="D493" s="146"/>
      <c r="E493" s="146"/>
      <c r="F493" s="146"/>
      <c r="G493" s="101"/>
      <c r="H493" s="151"/>
      <c r="I493" s="151"/>
      <c r="K493" s="151"/>
      <c r="L493" s="151"/>
    </row>
    <row r="494" spans="1:12" s="6" customFormat="1" ht="13.5">
      <c r="A494" s="149"/>
      <c r="B494" s="149"/>
      <c r="C494" s="101"/>
      <c r="D494" s="146"/>
      <c r="E494" s="146"/>
      <c r="F494" s="146"/>
      <c r="G494" s="101"/>
      <c r="H494" s="151"/>
      <c r="I494" s="151"/>
      <c r="K494" s="151"/>
      <c r="L494" s="151"/>
    </row>
    <row r="495" spans="1:12" s="6" customFormat="1" ht="13.5">
      <c r="A495" s="149"/>
      <c r="B495" s="149"/>
      <c r="C495" s="101"/>
      <c r="D495" s="146"/>
      <c r="E495" s="146"/>
      <c r="F495" s="146"/>
      <c r="G495" s="101"/>
      <c r="H495" s="147"/>
      <c r="I495" s="147"/>
      <c r="K495" s="147"/>
      <c r="L495" s="147"/>
    </row>
    <row r="496" spans="1:12" s="6" customFormat="1" ht="13.5">
      <c r="A496" s="149"/>
      <c r="B496" s="149"/>
      <c r="C496" s="101"/>
      <c r="D496" s="146"/>
      <c r="E496" s="146"/>
      <c r="F496" s="146"/>
      <c r="G496" s="101"/>
      <c r="H496" s="151"/>
      <c r="I496" s="151"/>
      <c r="K496" s="151"/>
      <c r="L496" s="151"/>
    </row>
    <row r="497" spans="1:12" s="6" customFormat="1" ht="13.5">
      <c r="A497" s="149"/>
      <c r="B497" s="149"/>
      <c r="C497" s="101"/>
      <c r="D497" s="146"/>
      <c r="E497" s="146"/>
      <c r="F497" s="146"/>
      <c r="G497" s="101"/>
      <c r="H497" s="151"/>
      <c r="I497" s="151"/>
      <c r="K497" s="151"/>
      <c r="L497" s="151"/>
    </row>
    <row r="498" spans="1:12" s="4" customFormat="1" ht="13.5">
      <c r="A498" s="100"/>
      <c r="B498" s="100"/>
      <c r="C498" s="135"/>
      <c r="D498" s="135"/>
      <c r="E498" s="135"/>
      <c r="F498" s="135"/>
      <c r="G498" s="135"/>
      <c r="H498" s="139"/>
      <c r="I498" s="139"/>
      <c r="K498" s="139"/>
      <c r="L498" s="139"/>
    </row>
    <row r="499" spans="1:12" ht="13.5">
      <c r="A499" s="138"/>
      <c r="B499" s="138"/>
      <c r="C499" s="135"/>
      <c r="D499" s="135"/>
      <c r="E499" s="135"/>
      <c r="F499" s="135"/>
      <c r="G499" s="135"/>
      <c r="H499" s="139"/>
      <c r="I499" s="139"/>
      <c r="K499" s="139"/>
      <c r="L499" s="139"/>
    </row>
    <row r="500" spans="1:12" ht="14.25">
      <c r="A500" s="103"/>
      <c r="B500" s="103"/>
      <c r="C500" s="135"/>
      <c r="D500" s="135"/>
      <c r="E500" s="135"/>
      <c r="F500" s="152"/>
      <c r="G500" s="135"/>
      <c r="H500" s="139"/>
      <c r="I500" s="139"/>
      <c r="K500" s="139"/>
      <c r="L500" s="139"/>
    </row>
    <row r="501" spans="1:12" ht="14.25">
      <c r="A501" s="103"/>
      <c r="B501" s="103"/>
      <c r="C501" s="101"/>
      <c r="D501" s="101"/>
      <c r="E501" s="101"/>
      <c r="F501" s="153"/>
      <c r="G501" s="101"/>
      <c r="H501" s="102"/>
      <c r="I501" s="102"/>
      <c r="K501" s="102"/>
      <c r="L501" s="102"/>
    </row>
    <row r="502" spans="1:12" ht="13.5">
      <c r="A502" s="104"/>
      <c r="B502" s="104"/>
      <c r="C502" s="101"/>
      <c r="D502" s="101"/>
      <c r="E502" s="101"/>
      <c r="F502" s="153"/>
      <c r="G502" s="101"/>
      <c r="H502" s="102"/>
      <c r="I502" s="102"/>
      <c r="K502" s="102"/>
      <c r="L502" s="102"/>
    </row>
    <row r="503" spans="1:12" ht="13.5">
      <c r="A503" s="138"/>
      <c r="B503" s="138"/>
      <c r="C503" s="135"/>
      <c r="D503" s="135"/>
      <c r="E503" s="135"/>
      <c r="F503" s="135"/>
      <c r="G503" s="135"/>
      <c r="H503" s="139"/>
      <c r="I503" s="139"/>
      <c r="K503" s="139"/>
      <c r="L503" s="139"/>
    </row>
    <row r="504" spans="1:12" ht="13.5">
      <c r="A504" s="138"/>
      <c r="B504" s="138"/>
      <c r="C504" s="135"/>
      <c r="D504" s="135"/>
      <c r="E504" s="135"/>
      <c r="F504" s="135"/>
      <c r="G504" s="135"/>
      <c r="H504" s="139"/>
      <c r="I504" s="139"/>
      <c r="K504" s="139"/>
      <c r="L504" s="139"/>
    </row>
    <row r="505" spans="1:12" ht="14.25">
      <c r="A505" s="103"/>
      <c r="B505" s="103"/>
      <c r="C505" s="101"/>
      <c r="D505" s="101"/>
      <c r="E505" s="101"/>
      <c r="F505" s="101"/>
      <c r="G505" s="101"/>
      <c r="H505" s="102"/>
      <c r="I505" s="102"/>
      <c r="K505" s="102"/>
      <c r="L505" s="102"/>
    </row>
    <row r="506" spans="1:12" ht="14.25">
      <c r="A506" s="103"/>
      <c r="B506" s="103"/>
      <c r="C506" s="101"/>
      <c r="D506" s="101"/>
      <c r="E506" s="101"/>
      <c r="F506" s="101"/>
      <c r="G506" s="101"/>
      <c r="H506" s="102"/>
      <c r="I506" s="102"/>
      <c r="K506" s="102"/>
      <c r="L506" s="102"/>
    </row>
    <row r="507" spans="1:12" ht="13.5">
      <c r="A507" s="104"/>
      <c r="B507" s="104"/>
      <c r="C507" s="101"/>
      <c r="D507" s="101"/>
      <c r="E507" s="101"/>
      <c r="F507" s="101"/>
      <c r="G507" s="101"/>
      <c r="H507" s="102"/>
      <c r="I507" s="102"/>
      <c r="K507" s="102"/>
      <c r="L507" s="102"/>
    </row>
    <row r="508" spans="1:12" ht="13.5">
      <c r="A508" s="100"/>
      <c r="B508" s="100"/>
      <c r="C508" s="135"/>
      <c r="D508" s="135"/>
      <c r="E508" s="135"/>
      <c r="F508" s="154"/>
      <c r="G508" s="135"/>
      <c r="H508" s="139"/>
      <c r="I508" s="139"/>
      <c r="K508" s="139"/>
      <c r="L508" s="139"/>
    </row>
    <row r="509" spans="1:12" ht="13.5">
      <c r="A509" s="100"/>
      <c r="B509" s="100"/>
      <c r="C509" s="135"/>
      <c r="D509" s="135"/>
      <c r="E509" s="135"/>
      <c r="F509" s="135"/>
      <c r="G509" s="135"/>
      <c r="H509" s="139"/>
      <c r="I509" s="139"/>
      <c r="K509" s="139"/>
      <c r="L509" s="139"/>
    </row>
    <row r="510" spans="1:12" ht="13.5">
      <c r="A510" s="100"/>
      <c r="B510" s="100"/>
      <c r="C510" s="135"/>
      <c r="D510" s="135"/>
      <c r="E510" s="135"/>
      <c r="F510" s="135"/>
      <c r="G510" s="135"/>
      <c r="H510" s="139"/>
      <c r="I510" s="139"/>
      <c r="K510" s="139"/>
      <c r="L510" s="139"/>
    </row>
    <row r="511" spans="1:12" ht="14.25">
      <c r="A511" s="103"/>
      <c r="B511" s="103"/>
      <c r="C511" s="101"/>
      <c r="D511" s="101"/>
      <c r="E511" s="101"/>
      <c r="F511" s="101"/>
      <c r="G511" s="101"/>
      <c r="H511" s="102"/>
      <c r="I511" s="102"/>
      <c r="K511" s="102"/>
      <c r="L511" s="102"/>
    </row>
    <row r="512" spans="1:12" ht="13.5">
      <c r="A512" s="104"/>
      <c r="B512" s="104"/>
      <c r="C512" s="101"/>
      <c r="D512" s="101"/>
      <c r="E512" s="101"/>
      <c r="F512" s="101"/>
      <c r="G512" s="101"/>
      <c r="H512" s="102"/>
      <c r="I512" s="102"/>
      <c r="K512" s="102"/>
      <c r="L512" s="102"/>
    </row>
    <row r="513" spans="1:12" ht="13.5">
      <c r="A513" s="105"/>
      <c r="B513" s="105"/>
      <c r="C513" s="101"/>
      <c r="D513" s="101"/>
      <c r="E513" s="101"/>
      <c r="F513" s="101"/>
      <c r="G513" s="101"/>
      <c r="H513" s="102"/>
      <c r="I513" s="102"/>
      <c r="K513" s="102"/>
      <c r="L513" s="102"/>
    </row>
    <row r="514" spans="1:12" ht="13.5">
      <c r="A514" s="105"/>
      <c r="B514" s="105"/>
      <c r="C514" s="101"/>
      <c r="D514" s="101"/>
      <c r="E514" s="101"/>
      <c r="F514" s="101"/>
      <c r="G514" s="101"/>
      <c r="H514" s="102"/>
      <c r="I514" s="102"/>
      <c r="K514" s="102"/>
      <c r="L514" s="102"/>
    </row>
    <row r="515" spans="1:12" ht="13.5">
      <c r="A515" s="105"/>
      <c r="B515" s="105"/>
      <c r="C515" s="101"/>
      <c r="D515" s="101"/>
      <c r="E515" s="101"/>
      <c r="F515" s="101"/>
      <c r="G515" s="101"/>
      <c r="H515" s="102"/>
      <c r="I515" s="102"/>
      <c r="K515" s="102"/>
      <c r="L515" s="102"/>
    </row>
    <row r="516" spans="1:12" ht="13.5">
      <c r="A516" s="140"/>
      <c r="B516" s="140"/>
      <c r="C516" s="101"/>
      <c r="D516" s="101"/>
      <c r="E516" s="101"/>
      <c r="F516" s="101"/>
      <c r="G516" s="101"/>
      <c r="H516" s="102"/>
      <c r="I516" s="102"/>
      <c r="K516" s="102"/>
      <c r="L516" s="102"/>
    </row>
    <row r="517" spans="1:12" ht="13.5">
      <c r="A517" s="105"/>
      <c r="B517" s="105"/>
      <c r="C517" s="101"/>
      <c r="D517" s="101"/>
      <c r="E517" s="101"/>
      <c r="F517" s="101"/>
      <c r="G517" s="101"/>
      <c r="H517" s="102"/>
      <c r="I517" s="102"/>
      <c r="K517" s="102"/>
      <c r="L517" s="102"/>
    </row>
    <row r="518" spans="1:12" ht="13.5">
      <c r="A518" s="105"/>
      <c r="B518" s="105"/>
      <c r="C518" s="101"/>
      <c r="D518" s="101"/>
      <c r="E518" s="101"/>
      <c r="F518" s="101"/>
      <c r="G518" s="101"/>
      <c r="H518" s="102"/>
      <c r="I518" s="102"/>
      <c r="K518" s="102"/>
      <c r="L518" s="102"/>
    </row>
    <row r="519" spans="1:12" ht="13.5">
      <c r="A519" s="105"/>
      <c r="B519" s="105"/>
      <c r="C519" s="101"/>
      <c r="D519" s="101"/>
      <c r="E519" s="101"/>
      <c r="F519" s="101"/>
      <c r="G519" s="101"/>
      <c r="H519" s="102"/>
      <c r="I519" s="102"/>
      <c r="K519" s="102"/>
      <c r="L519" s="102"/>
    </row>
    <row r="520" spans="1:12" s="4" customFormat="1" ht="13.5">
      <c r="A520" s="100"/>
      <c r="B520" s="100"/>
      <c r="C520" s="101"/>
      <c r="D520" s="101"/>
      <c r="E520" s="101"/>
      <c r="F520" s="101"/>
      <c r="G520" s="101"/>
      <c r="H520" s="102"/>
      <c r="I520" s="102"/>
      <c r="K520" s="102"/>
      <c r="L520" s="102"/>
    </row>
    <row r="521" spans="1:12" s="4" customFormat="1" ht="14.25">
      <c r="A521" s="103"/>
      <c r="B521" s="103"/>
      <c r="C521" s="101"/>
      <c r="D521" s="101"/>
      <c r="E521" s="101"/>
      <c r="F521" s="155"/>
      <c r="G521" s="101"/>
      <c r="H521" s="102"/>
      <c r="I521" s="102"/>
      <c r="K521" s="102"/>
      <c r="L521" s="102"/>
    </row>
    <row r="522" spans="1:12" s="4" customFormat="1" ht="13.5">
      <c r="A522" s="104"/>
      <c r="B522" s="104"/>
      <c r="C522" s="101"/>
      <c r="D522" s="101"/>
      <c r="E522" s="101"/>
      <c r="F522" s="101"/>
      <c r="G522" s="101"/>
      <c r="H522" s="102"/>
      <c r="I522" s="102"/>
      <c r="K522" s="102"/>
      <c r="L522" s="102"/>
    </row>
    <row r="523" spans="1:12" s="4" customFormat="1" ht="13.5">
      <c r="A523" s="105"/>
      <c r="B523" s="105"/>
      <c r="C523" s="101"/>
      <c r="D523" s="101"/>
      <c r="E523" s="101"/>
      <c r="F523" s="101"/>
      <c r="G523" s="101"/>
      <c r="H523" s="102"/>
      <c r="I523" s="102"/>
      <c r="K523" s="102"/>
      <c r="L523" s="102"/>
    </row>
    <row r="524" spans="1:12" s="4" customFormat="1" ht="13.5">
      <c r="A524" s="105"/>
      <c r="B524" s="105"/>
      <c r="C524" s="101"/>
      <c r="D524" s="101"/>
      <c r="E524" s="101"/>
      <c r="F524" s="101"/>
      <c r="G524" s="101"/>
      <c r="H524" s="102"/>
      <c r="I524" s="102"/>
      <c r="K524" s="102"/>
      <c r="L524" s="102"/>
    </row>
    <row r="525" spans="1:12" s="4" customFormat="1" ht="13.5">
      <c r="A525" s="105"/>
      <c r="B525" s="105"/>
      <c r="C525" s="101"/>
      <c r="D525" s="101"/>
      <c r="E525" s="101"/>
      <c r="F525" s="101"/>
      <c r="G525" s="101"/>
      <c r="H525" s="102"/>
      <c r="I525" s="102"/>
      <c r="K525" s="102"/>
      <c r="L525" s="102"/>
    </row>
    <row r="526" spans="1:12" ht="13.5">
      <c r="A526" s="107"/>
      <c r="B526" s="107"/>
      <c r="C526" s="107"/>
      <c r="D526" s="156"/>
      <c r="E526" s="156"/>
      <c r="F526" s="107"/>
      <c r="G526" s="107"/>
      <c r="H526" s="157"/>
      <c r="I526" s="157"/>
      <c r="K526" s="157"/>
      <c r="L526" s="157"/>
    </row>
    <row r="527" spans="1:12" ht="13.5">
      <c r="A527" s="107"/>
      <c r="B527" s="107"/>
      <c r="C527" s="107"/>
      <c r="D527" s="156"/>
      <c r="E527" s="156"/>
      <c r="F527" s="107"/>
      <c r="G527" s="107"/>
      <c r="H527" s="157"/>
      <c r="I527" s="157"/>
      <c r="K527" s="157"/>
      <c r="L527" s="157"/>
    </row>
    <row r="528" spans="1:12" ht="13.5">
      <c r="A528" s="107"/>
      <c r="B528" s="107"/>
      <c r="C528" s="107"/>
      <c r="D528" s="156"/>
      <c r="E528" s="156"/>
      <c r="F528" s="107"/>
      <c r="G528" s="107"/>
      <c r="H528" s="158"/>
      <c r="I528" s="158"/>
      <c r="K528" s="158"/>
      <c r="L528" s="158"/>
    </row>
    <row r="529" spans="1:12" ht="13.5">
      <c r="A529" s="107"/>
      <c r="B529" s="107"/>
      <c r="C529" s="107"/>
      <c r="D529" s="156"/>
      <c r="E529" s="156"/>
      <c r="F529" s="107"/>
      <c r="G529" s="107"/>
      <c r="H529" s="157"/>
      <c r="I529" s="157"/>
      <c r="K529" s="157"/>
      <c r="L529" s="157"/>
    </row>
    <row r="530" spans="1:12" ht="13.5">
      <c r="A530" s="107"/>
      <c r="B530" s="107"/>
      <c r="C530" s="107"/>
      <c r="D530" s="156"/>
      <c r="E530" s="156"/>
      <c r="F530" s="107"/>
      <c r="G530" s="107"/>
      <c r="H530" s="157"/>
      <c r="I530" s="157"/>
      <c r="K530" s="157"/>
      <c r="L530" s="157"/>
    </row>
    <row r="531" spans="1:12" ht="13.5">
      <c r="A531" s="107"/>
      <c r="B531" s="107"/>
      <c r="C531" s="107"/>
      <c r="D531" s="156"/>
      <c r="E531" s="156"/>
      <c r="F531" s="107"/>
      <c r="G531" s="107"/>
      <c r="H531" s="157"/>
      <c r="I531" s="157"/>
      <c r="K531" s="157"/>
      <c r="L531" s="157"/>
    </row>
    <row r="532" spans="1:12" ht="12.75">
      <c r="A532" s="108"/>
      <c r="B532" s="108"/>
      <c r="C532" s="108"/>
      <c r="D532" s="159"/>
      <c r="E532" s="159"/>
      <c r="F532" s="108"/>
      <c r="G532" s="108"/>
      <c r="H532" s="70"/>
      <c r="I532" s="70"/>
      <c r="K532" s="70"/>
      <c r="L532" s="70"/>
    </row>
    <row r="533" spans="1:12" ht="12.75">
      <c r="A533" s="108"/>
      <c r="B533" s="108"/>
      <c r="C533" s="108"/>
      <c r="D533" s="159"/>
      <c r="E533" s="159"/>
      <c r="F533" s="108"/>
      <c r="G533" s="108"/>
      <c r="H533" s="70"/>
      <c r="I533" s="70"/>
      <c r="K533" s="70"/>
      <c r="L533" s="70"/>
    </row>
    <row r="534" spans="1:12" ht="12.75">
      <c r="A534" s="108"/>
      <c r="B534" s="108"/>
      <c r="C534" s="108"/>
      <c r="D534" s="159"/>
      <c r="E534" s="159"/>
      <c r="F534" s="108"/>
      <c r="G534" s="108"/>
      <c r="H534" s="70"/>
      <c r="I534" s="70"/>
      <c r="K534" s="70"/>
      <c r="L534" s="70"/>
    </row>
    <row r="535" spans="1:12" ht="12.75">
      <c r="A535" s="108"/>
      <c r="B535" s="108"/>
      <c r="C535" s="108"/>
      <c r="D535" s="159"/>
      <c r="E535" s="159"/>
      <c r="F535" s="108"/>
      <c r="G535" s="108"/>
      <c r="H535" s="70"/>
      <c r="I535" s="70"/>
      <c r="K535" s="70"/>
      <c r="L535" s="70"/>
    </row>
    <row r="536" spans="1:12" ht="12.75">
      <c r="A536" s="108"/>
      <c r="B536" s="108"/>
      <c r="C536" s="108"/>
      <c r="D536" s="159"/>
      <c r="E536" s="159"/>
      <c r="F536" s="108"/>
      <c r="G536" s="108"/>
      <c r="H536" s="70"/>
      <c r="I536" s="70"/>
      <c r="K536" s="70"/>
      <c r="L536" s="70"/>
    </row>
    <row r="537" spans="1:12" ht="12.75">
      <c r="A537" s="108"/>
      <c r="B537" s="108"/>
      <c r="C537" s="108"/>
      <c r="D537" s="159"/>
      <c r="E537" s="159"/>
      <c r="F537" s="108"/>
      <c r="G537" s="108"/>
      <c r="H537" s="70"/>
      <c r="I537" s="70"/>
      <c r="K537" s="70"/>
      <c r="L537" s="70"/>
    </row>
    <row r="538" spans="1:12" ht="12.75">
      <c r="A538" s="108"/>
      <c r="B538" s="108"/>
      <c r="C538" s="108"/>
      <c r="D538" s="159"/>
      <c r="E538" s="159"/>
      <c r="F538" s="108"/>
      <c r="G538" s="108"/>
      <c r="H538" s="70"/>
      <c r="I538" s="70"/>
      <c r="K538" s="70"/>
      <c r="L538" s="70"/>
    </row>
    <row r="539" spans="1:12" ht="12.75">
      <c r="A539" s="108"/>
      <c r="B539" s="108"/>
      <c r="C539" s="108"/>
      <c r="D539" s="159"/>
      <c r="E539" s="159"/>
      <c r="F539" s="108"/>
      <c r="G539" s="108"/>
      <c r="H539" s="70"/>
      <c r="I539" s="70"/>
      <c r="K539" s="70"/>
      <c r="L539" s="70"/>
    </row>
    <row r="540" spans="1:12" ht="12.75">
      <c r="A540" s="108"/>
      <c r="B540" s="108"/>
      <c r="C540" s="108"/>
      <c r="D540" s="159"/>
      <c r="E540" s="159"/>
      <c r="F540" s="108"/>
      <c r="G540" s="108"/>
      <c r="H540" s="70"/>
      <c r="I540" s="70"/>
      <c r="K540" s="70"/>
      <c r="L540" s="70"/>
    </row>
    <row r="541" spans="1:12" ht="12.75">
      <c r="A541" s="108"/>
      <c r="B541" s="108"/>
      <c r="C541" s="108"/>
      <c r="D541" s="159"/>
      <c r="E541" s="159"/>
      <c r="F541" s="108"/>
      <c r="G541" s="108"/>
      <c r="H541" s="70"/>
      <c r="I541" s="70"/>
      <c r="K541" s="70"/>
      <c r="L541" s="70"/>
    </row>
    <row r="542" spans="1:12" ht="12.75">
      <c r="A542" s="108"/>
      <c r="B542" s="108"/>
      <c r="C542" s="108"/>
      <c r="D542" s="159"/>
      <c r="E542" s="159"/>
      <c r="F542" s="108"/>
      <c r="G542" s="108"/>
      <c r="H542" s="70"/>
      <c r="I542" s="70"/>
      <c r="K542" s="70"/>
      <c r="L542" s="70"/>
    </row>
    <row r="543" spans="1:12" ht="12.75">
      <c r="A543" s="108"/>
      <c r="B543" s="108"/>
      <c r="C543" s="108"/>
      <c r="D543" s="159"/>
      <c r="E543" s="159"/>
      <c r="F543" s="108"/>
      <c r="G543" s="108"/>
      <c r="H543" s="70"/>
      <c r="I543" s="70"/>
      <c r="K543" s="70"/>
      <c r="L543" s="70"/>
    </row>
    <row r="544" spans="1:12" ht="12.75">
      <c r="A544" s="108"/>
      <c r="B544" s="108"/>
      <c r="C544" s="108"/>
      <c r="D544" s="159"/>
      <c r="E544" s="159"/>
      <c r="F544" s="108"/>
      <c r="G544" s="108"/>
      <c r="H544" s="70"/>
      <c r="I544" s="70"/>
      <c r="K544" s="70"/>
      <c r="L544" s="70"/>
    </row>
    <row r="545" spans="1:12" ht="12.75">
      <c r="A545" s="108"/>
      <c r="B545" s="108"/>
      <c r="C545" s="108"/>
      <c r="D545" s="159"/>
      <c r="E545" s="159"/>
      <c r="F545" s="108"/>
      <c r="G545" s="108"/>
      <c r="H545" s="70"/>
      <c r="I545" s="70"/>
      <c r="K545" s="70"/>
      <c r="L545" s="70"/>
    </row>
    <row r="546" spans="1:12" ht="12.75">
      <c r="A546" s="108"/>
      <c r="B546" s="108"/>
      <c r="C546" s="108"/>
      <c r="D546" s="159"/>
      <c r="E546" s="159"/>
      <c r="F546" s="108"/>
      <c r="G546" s="108"/>
      <c r="H546" s="70"/>
      <c r="I546" s="70"/>
      <c r="K546" s="70"/>
      <c r="L546" s="70"/>
    </row>
    <row r="547" spans="1:12" ht="12.75">
      <c r="A547" s="108"/>
      <c r="B547" s="108"/>
      <c r="C547" s="108"/>
      <c r="D547" s="159"/>
      <c r="E547" s="159"/>
      <c r="F547" s="108"/>
      <c r="G547" s="108"/>
      <c r="H547" s="70"/>
      <c r="I547" s="70"/>
      <c r="K547" s="70"/>
      <c r="L547" s="70"/>
    </row>
    <row r="548" spans="1:12" ht="12.75">
      <c r="A548" s="108"/>
      <c r="B548" s="108"/>
      <c r="C548" s="108"/>
      <c r="D548" s="159"/>
      <c r="E548" s="159"/>
      <c r="F548" s="108"/>
      <c r="G548" s="108"/>
      <c r="H548" s="70"/>
      <c r="I548" s="70"/>
      <c r="K548" s="70"/>
      <c r="L548" s="70"/>
    </row>
    <row r="549" spans="1:12" ht="12.75">
      <c r="A549" s="108"/>
      <c r="B549" s="108"/>
      <c r="C549" s="108"/>
      <c r="D549" s="159"/>
      <c r="E549" s="159"/>
      <c r="F549" s="108"/>
      <c r="G549" s="108"/>
      <c r="H549" s="70"/>
      <c r="I549" s="70"/>
      <c r="K549" s="70"/>
      <c r="L549" s="70"/>
    </row>
    <row r="550" spans="1:12" ht="12.75">
      <c r="A550" s="108"/>
      <c r="B550" s="108"/>
      <c r="C550" s="108"/>
      <c r="D550" s="159"/>
      <c r="E550" s="159"/>
      <c r="F550" s="108"/>
      <c r="G550" s="108"/>
      <c r="H550" s="70"/>
      <c r="I550" s="70"/>
      <c r="K550" s="70"/>
      <c r="L550" s="70"/>
    </row>
    <row r="551" spans="1:12" ht="12.75">
      <c r="A551" s="108"/>
      <c r="B551" s="108"/>
      <c r="C551" s="108"/>
      <c r="D551" s="159"/>
      <c r="E551" s="159"/>
      <c r="F551" s="108"/>
      <c r="G551" s="108"/>
      <c r="H551" s="70"/>
      <c r="I551" s="70"/>
      <c r="K551" s="70"/>
      <c r="L551" s="70"/>
    </row>
    <row r="552" spans="1:12" ht="12.75">
      <c r="A552" s="108"/>
      <c r="B552" s="108"/>
      <c r="C552" s="108"/>
      <c r="D552" s="159"/>
      <c r="E552" s="159"/>
      <c r="F552" s="108"/>
      <c r="G552" s="108"/>
      <c r="H552" s="70"/>
      <c r="I552" s="70"/>
      <c r="K552" s="70"/>
      <c r="L552" s="70"/>
    </row>
    <row r="553" spans="1:12" ht="12.75">
      <c r="A553" s="108"/>
      <c r="B553" s="108"/>
      <c r="C553" s="108"/>
      <c r="D553" s="159"/>
      <c r="E553" s="159"/>
      <c r="F553" s="108"/>
      <c r="G553" s="108"/>
      <c r="H553" s="70"/>
      <c r="I553" s="70"/>
      <c r="K553" s="70"/>
      <c r="L553" s="70"/>
    </row>
    <row r="554" spans="1:12" ht="12.75">
      <c r="A554" s="108"/>
      <c r="B554" s="108"/>
      <c r="C554" s="108"/>
      <c r="D554" s="159"/>
      <c r="E554" s="159"/>
      <c r="F554" s="108"/>
      <c r="G554" s="108"/>
      <c r="H554" s="70"/>
      <c r="I554" s="70"/>
      <c r="K554" s="70"/>
      <c r="L554" s="70"/>
    </row>
    <row r="555" spans="1:12" ht="12.75">
      <c r="A555" s="108"/>
      <c r="B555" s="108"/>
      <c r="C555" s="108"/>
      <c r="D555" s="159"/>
      <c r="E555" s="159"/>
      <c r="F555" s="108"/>
      <c r="G555" s="108"/>
      <c r="H555" s="70"/>
      <c r="I555" s="70"/>
      <c r="K555" s="70"/>
      <c r="L555" s="70"/>
    </row>
    <row r="556" spans="1:12" ht="12.75">
      <c r="A556" s="4"/>
      <c r="B556" s="4"/>
      <c r="D556" s="160"/>
      <c r="E556" s="160"/>
      <c r="F556" s="4"/>
      <c r="G556" s="4"/>
      <c r="H556" s="161"/>
      <c r="I556" s="161"/>
      <c r="K556" s="161"/>
      <c r="L556" s="161"/>
    </row>
    <row r="557" spans="1:12" ht="12.75">
      <c r="A557" s="4"/>
      <c r="B557" s="4"/>
      <c r="D557" s="160"/>
      <c r="E557" s="160"/>
      <c r="F557" s="4"/>
      <c r="G557" s="4"/>
      <c r="H557" s="161"/>
      <c r="I557" s="161"/>
      <c r="K557" s="161"/>
      <c r="L557" s="161"/>
    </row>
    <row r="558" spans="1:12" ht="12.75">
      <c r="A558" s="4"/>
      <c r="B558" s="4"/>
      <c r="D558" s="160"/>
      <c r="E558" s="160"/>
      <c r="F558" s="4"/>
      <c r="G558" s="4"/>
      <c r="H558" s="161"/>
      <c r="I558" s="161"/>
      <c r="K558" s="161"/>
      <c r="L558" s="161"/>
    </row>
  </sheetData>
  <sheetProtection/>
  <mergeCells count="19">
    <mergeCell ref="D18:H18"/>
    <mergeCell ref="P22:Q22"/>
    <mergeCell ref="H22:H23"/>
    <mergeCell ref="D19:F19"/>
    <mergeCell ref="G19:H19"/>
    <mergeCell ref="A20:I20"/>
    <mergeCell ref="A22:A23"/>
    <mergeCell ref="C22:G22"/>
    <mergeCell ref="N22:O22"/>
    <mergeCell ref="D2:I2"/>
    <mergeCell ref="D3:J3"/>
    <mergeCell ref="D4:K4"/>
    <mergeCell ref="D5:J5"/>
    <mergeCell ref="D6:I6"/>
    <mergeCell ref="D16:H16"/>
    <mergeCell ref="D10:I10"/>
    <mergeCell ref="D11:J11"/>
    <mergeCell ref="D12:I12"/>
    <mergeCell ref="D13:I13"/>
  </mergeCells>
  <printOptions/>
  <pageMargins left="1.0236220472440944" right="0.2362204724409449" top="0.7480314960629921" bottom="0.7480314960629921" header="0.31496062992125984" footer="0.31496062992125984"/>
  <pageSetup firstPageNumber="127" useFirstPageNumber="1" horizontalDpi="600" verticalDpi="600" orientation="portrait" paperSize="9" scale="74" r:id="rId1"/>
  <rowBreaks count="2" manualBreakCount="2">
    <brk id="262" max="8" man="1"/>
    <brk id="2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Хамитов</dc:creator>
  <cp:keywords/>
  <dc:description/>
  <cp:lastModifiedBy>user</cp:lastModifiedBy>
  <cp:lastPrinted>2021-05-25T08:36:59Z</cp:lastPrinted>
  <dcterms:created xsi:type="dcterms:W3CDTF">2008-11-18T02:50:26Z</dcterms:created>
  <dcterms:modified xsi:type="dcterms:W3CDTF">2021-06-08T07:47:31Z</dcterms:modified>
  <cp:category/>
  <cp:version/>
  <cp:contentType/>
  <cp:contentStatus/>
</cp:coreProperties>
</file>